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\Desktop\Documentations\Redaction papier\001_Spinelles\Finalisation 14oct2021\"/>
    </mc:Choice>
  </mc:AlternateContent>
  <xr:revisionPtr revIDLastSave="0" documentId="13_ncr:1_{DEE8749B-A125-4B43-9DCE-EF3A0637928D}" xr6:coauthVersionLast="47" xr6:coauthVersionMax="47" xr10:uidLastSave="{00000000-0000-0000-0000-000000000000}"/>
  <bookViews>
    <workbookView xWindow="-108" yWindow="-108" windowWidth="23256" windowHeight="12576" activeTab="3" xr2:uid="{A445ED16-943F-4367-B8B7-7FD5D6A7D872}"/>
  </bookViews>
  <sheets>
    <sheet name="Table 1" sheetId="1" r:id="rId1"/>
    <sheet name="Table 2" sheetId="2" r:id="rId2"/>
    <sheet name="Table 3" sheetId="3" r:id="rId3"/>
    <sheet name="Table 4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3" l="1"/>
  <c r="I30" i="3"/>
  <c r="H30" i="3"/>
  <c r="G30" i="3"/>
  <c r="F30" i="3"/>
  <c r="E30" i="3"/>
  <c r="D30" i="3"/>
  <c r="J29" i="3"/>
  <c r="I29" i="3"/>
  <c r="H29" i="3"/>
  <c r="G29" i="3"/>
  <c r="F29" i="3"/>
  <c r="E29" i="3"/>
  <c r="D29" i="3"/>
  <c r="L28" i="3"/>
  <c r="J28" i="3"/>
  <c r="I28" i="3"/>
  <c r="H28" i="3"/>
  <c r="G28" i="3"/>
  <c r="F28" i="3"/>
  <c r="E28" i="3"/>
  <c r="K28" i="3" s="1"/>
  <c r="D28" i="3"/>
  <c r="J27" i="3"/>
  <c r="I27" i="3"/>
  <c r="H27" i="3"/>
  <c r="G27" i="3"/>
  <c r="F27" i="3"/>
  <c r="L26" i="3" s="1"/>
  <c r="E27" i="3"/>
  <c r="D27" i="3"/>
  <c r="J26" i="3"/>
  <c r="I26" i="3"/>
  <c r="H26" i="3"/>
  <c r="G26" i="3"/>
  <c r="F26" i="3"/>
  <c r="E26" i="3"/>
  <c r="K26" i="3" s="1"/>
  <c r="D26" i="3"/>
  <c r="J25" i="3"/>
  <c r="I25" i="3"/>
  <c r="H25" i="3"/>
  <c r="G25" i="3"/>
  <c r="F25" i="3"/>
  <c r="E25" i="3"/>
  <c r="D25" i="3"/>
  <c r="J24" i="3"/>
  <c r="I24" i="3"/>
  <c r="H24" i="3"/>
  <c r="G24" i="3"/>
  <c r="F24" i="3"/>
  <c r="E24" i="3"/>
  <c r="D24" i="3"/>
  <c r="J23" i="3"/>
  <c r="I23" i="3"/>
  <c r="H23" i="3"/>
  <c r="G23" i="3"/>
  <c r="F23" i="3"/>
  <c r="L22" i="3" s="1"/>
  <c r="E23" i="3"/>
  <c r="D23" i="3"/>
  <c r="J22" i="3"/>
  <c r="I22" i="3"/>
  <c r="H22" i="3"/>
  <c r="G22" i="3"/>
  <c r="F22" i="3"/>
  <c r="E22" i="3"/>
  <c r="K22" i="3" s="1"/>
  <c r="D22" i="3"/>
  <c r="J21" i="3"/>
  <c r="I21" i="3"/>
  <c r="H21" i="3"/>
  <c r="G21" i="3"/>
  <c r="F21" i="3"/>
  <c r="L20" i="3" s="1"/>
  <c r="E21" i="3"/>
  <c r="D21" i="3"/>
  <c r="J20" i="3"/>
  <c r="I20" i="3"/>
  <c r="H20" i="3"/>
  <c r="G20" i="3"/>
  <c r="F20" i="3"/>
  <c r="E20" i="3"/>
  <c r="D20" i="3"/>
  <c r="J19" i="3"/>
  <c r="I19" i="3"/>
  <c r="H19" i="3"/>
  <c r="G19" i="3"/>
  <c r="F19" i="3"/>
  <c r="L18" i="3" s="1"/>
  <c r="E19" i="3"/>
  <c r="D19" i="3"/>
  <c r="J18" i="3"/>
  <c r="I18" i="3"/>
  <c r="H18" i="3"/>
  <c r="G18" i="3"/>
  <c r="F18" i="3"/>
  <c r="E18" i="3"/>
  <c r="K18" i="3" s="1"/>
  <c r="D18" i="3"/>
  <c r="J17" i="3"/>
  <c r="I17" i="3"/>
  <c r="H17" i="3"/>
  <c r="G17" i="3"/>
  <c r="F17" i="3"/>
  <c r="E17" i="3"/>
  <c r="D17" i="3"/>
  <c r="J16" i="3"/>
  <c r="I16" i="3"/>
  <c r="H16" i="3"/>
  <c r="G16" i="3"/>
  <c r="F16" i="3"/>
  <c r="E16" i="3"/>
  <c r="D16" i="3"/>
  <c r="J15" i="3"/>
  <c r="I15" i="3"/>
  <c r="H15" i="3"/>
  <c r="G15" i="3"/>
  <c r="F15" i="3"/>
  <c r="E15" i="3"/>
  <c r="D15" i="3"/>
  <c r="J14" i="3"/>
  <c r="I14" i="3"/>
  <c r="H14" i="3"/>
  <c r="G14" i="3"/>
  <c r="F14" i="3"/>
  <c r="E14" i="3"/>
  <c r="D14" i="3"/>
  <c r="J13" i="3"/>
  <c r="I13" i="3"/>
  <c r="H13" i="3"/>
  <c r="G13" i="3"/>
  <c r="F13" i="3"/>
  <c r="L13" i="3" s="1"/>
  <c r="E13" i="3"/>
  <c r="D13" i="3"/>
  <c r="J12" i="3"/>
  <c r="I12" i="3"/>
  <c r="H12" i="3"/>
  <c r="G12" i="3"/>
  <c r="F12" i="3"/>
  <c r="E12" i="3"/>
  <c r="K11" i="3" s="1"/>
  <c r="D12" i="3"/>
  <c r="J11" i="3"/>
  <c r="I11" i="3"/>
  <c r="H11" i="3"/>
  <c r="G11" i="3"/>
  <c r="F11" i="3"/>
  <c r="E11" i="3"/>
  <c r="D11" i="3"/>
  <c r="J10" i="3"/>
  <c r="I10" i="3"/>
  <c r="H10" i="3"/>
  <c r="G10" i="3"/>
  <c r="F10" i="3"/>
  <c r="E10" i="3"/>
  <c r="D10" i="3"/>
  <c r="J9" i="3"/>
  <c r="I9" i="3"/>
  <c r="H9" i="3"/>
  <c r="G9" i="3"/>
  <c r="F9" i="3"/>
  <c r="E9" i="3"/>
  <c r="D9" i="3"/>
  <c r="J8" i="3"/>
  <c r="I8" i="3"/>
  <c r="H8" i="3"/>
  <c r="G8" i="3"/>
  <c r="F8" i="3"/>
  <c r="E8" i="3"/>
  <c r="D8" i="3"/>
  <c r="J7" i="3"/>
  <c r="I7" i="3"/>
  <c r="H7" i="3"/>
  <c r="G7" i="3"/>
  <c r="F7" i="3"/>
  <c r="E7" i="3"/>
  <c r="D7" i="3"/>
  <c r="J6" i="3"/>
  <c r="I6" i="3"/>
  <c r="H6" i="3"/>
  <c r="G6" i="3"/>
  <c r="F6" i="3"/>
  <c r="E6" i="3"/>
  <c r="D6" i="3"/>
  <c r="J5" i="3"/>
  <c r="I5" i="3"/>
  <c r="H5" i="3"/>
  <c r="G5" i="3"/>
  <c r="F5" i="3"/>
  <c r="L5" i="3" s="1"/>
  <c r="E5" i="3"/>
  <c r="D5" i="3"/>
  <c r="S66" i="2"/>
  <c r="S65" i="2"/>
  <c r="S64" i="2"/>
  <c r="S63" i="2"/>
  <c r="S62" i="2"/>
  <c r="S61" i="2"/>
  <c r="S60" i="2"/>
  <c r="S59" i="2"/>
  <c r="S58" i="2"/>
  <c r="S57" i="2"/>
  <c r="S56" i="2"/>
  <c r="S54" i="2"/>
  <c r="S53" i="2"/>
  <c r="S52" i="2"/>
  <c r="S51" i="2"/>
  <c r="S50" i="2"/>
  <c r="S49" i="2"/>
  <c r="S48" i="2"/>
  <c r="S47" i="2"/>
  <c r="S46" i="2"/>
  <c r="S44" i="2"/>
  <c r="S43" i="2"/>
  <c r="S42" i="2"/>
  <c r="S41" i="2"/>
  <c r="S40" i="2"/>
  <c r="S39" i="2"/>
  <c r="S38" i="2"/>
  <c r="S37" i="2"/>
  <c r="S36" i="2"/>
  <c r="S35" i="2"/>
  <c r="S34" i="2"/>
  <c r="S32" i="2"/>
  <c r="S31" i="2"/>
  <c r="S30" i="2"/>
  <c r="S29" i="2"/>
  <c r="S28" i="2"/>
  <c r="S27" i="2"/>
  <c r="S25" i="2"/>
  <c r="S24" i="2"/>
  <c r="S23" i="2"/>
  <c r="S22" i="2"/>
  <c r="S19" i="2"/>
  <c r="S18" i="2"/>
  <c r="S17" i="2"/>
  <c r="S15" i="2"/>
  <c r="S14" i="2"/>
  <c r="S13" i="2"/>
  <c r="S12" i="2"/>
  <c r="S11" i="2"/>
  <c r="S10" i="2"/>
  <c r="S9" i="2"/>
  <c r="S8" i="2"/>
  <c r="S7" i="2"/>
  <c r="S6" i="2"/>
  <c r="K16" i="3" l="1"/>
  <c r="L16" i="3"/>
  <c r="K15" i="3"/>
  <c r="K24" i="3"/>
  <c r="L24" i="3"/>
  <c r="K20" i="3"/>
  <c r="K5" i="3"/>
  <c r="L7" i="3"/>
  <c r="K13" i="3"/>
  <c r="L15" i="3"/>
  <c r="K9" i="3"/>
  <c r="L11" i="3"/>
  <c r="K7" i="3"/>
  <c r="L9" i="3"/>
</calcChain>
</file>

<file path=xl/sharedStrings.xml><?xml version="1.0" encoding="utf-8"?>
<sst xmlns="http://schemas.openxmlformats.org/spreadsheetml/2006/main" count="354" uniqueCount="61">
  <si>
    <t>Chondrite</t>
  </si>
  <si>
    <t>Object #</t>
  </si>
  <si>
    <r>
      <rPr>
        <b/>
        <sz val="11"/>
        <rFont val="Calibri"/>
        <family val="2"/>
      </rPr>
      <t>δ</t>
    </r>
    <r>
      <rPr>
        <b/>
        <vertAlign val="superscript"/>
        <sz val="11"/>
        <rFont val="Calibri"/>
        <family val="2"/>
        <charset val="134"/>
      </rPr>
      <t>18</t>
    </r>
    <r>
      <rPr>
        <b/>
        <sz val="11"/>
        <rFont val="Calibri"/>
        <family val="2"/>
      </rPr>
      <t>O</t>
    </r>
  </si>
  <si>
    <r>
      <t>2</t>
    </r>
    <r>
      <rPr>
        <b/>
        <sz val="11"/>
        <rFont val="Calibri"/>
        <family val="2"/>
      </rPr>
      <t>σ</t>
    </r>
  </si>
  <si>
    <r>
      <rPr>
        <b/>
        <sz val="11"/>
        <rFont val="Calibri"/>
        <family val="2"/>
      </rPr>
      <t>δ</t>
    </r>
    <r>
      <rPr>
        <b/>
        <vertAlign val="superscript"/>
        <sz val="11"/>
        <rFont val="Calibri"/>
        <family val="2"/>
        <charset val="134"/>
      </rPr>
      <t>17</t>
    </r>
    <r>
      <rPr>
        <b/>
        <sz val="11"/>
        <rFont val="Calibri"/>
        <family val="2"/>
      </rPr>
      <t>O</t>
    </r>
  </si>
  <si>
    <r>
      <rPr>
        <b/>
        <sz val="11"/>
        <rFont val="Calibri"/>
        <family val="2"/>
      </rPr>
      <t>Δ</t>
    </r>
    <r>
      <rPr>
        <b/>
        <vertAlign val="superscript"/>
        <sz val="11"/>
        <rFont val="Calibri"/>
        <family val="2"/>
        <charset val="134"/>
      </rPr>
      <t>17</t>
    </r>
    <r>
      <rPr>
        <b/>
        <sz val="11"/>
        <rFont val="Calibri"/>
        <family val="2"/>
      </rPr>
      <t>O</t>
    </r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</si>
  <si>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</si>
  <si>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t xml:space="preserve">FeO </t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</si>
  <si>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</si>
  <si>
    <t xml:space="preserve">CaO </t>
  </si>
  <si>
    <t xml:space="preserve">MnO </t>
  </si>
  <si>
    <t xml:space="preserve">MgO </t>
  </si>
  <si>
    <r>
      <t>Cr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</si>
  <si>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</t>
    </r>
  </si>
  <si>
    <r>
      <t>V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</si>
  <si>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NiO </t>
  </si>
  <si>
    <t xml:space="preserve">Total </t>
  </si>
  <si>
    <t>‰</t>
  </si>
  <si>
    <t>wt%</t>
  </si>
  <si>
    <t>Allende-01</t>
  </si>
  <si>
    <t>Ch-02</t>
  </si>
  <si>
    <t>n.d.</t>
  </si>
  <si>
    <t>Allende-03</t>
  </si>
  <si>
    <t>A3 - Ch01</t>
  </si>
  <si>
    <t>A3 - ISp01</t>
  </si>
  <si>
    <t>Allende-07</t>
  </si>
  <si>
    <t>A7 - Ch05</t>
  </si>
  <si>
    <t>A7 - Ch10</t>
  </si>
  <si>
    <t>NWA10235-01</t>
  </si>
  <si>
    <t>N1 - Ch03</t>
  </si>
  <si>
    <t>N1 - Ch21</t>
  </si>
  <si>
    <t>N1 - Ch22</t>
  </si>
  <si>
    <t>N1 - CAI01</t>
  </si>
  <si>
    <t>N1 - ISp01</t>
  </si>
  <si>
    <t>NWA10235-02</t>
  </si>
  <si>
    <t>N2 - Ch33</t>
  </si>
  <si>
    <t>N2 - Ch37</t>
  </si>
  <si>
    <t>N2 - IO03</t>
  </si>
  <si>
    <t>N2 - AOA02</t>
  </si>
  <si>
    <t>N2 - AOA03</t>
  </si>
  <si>
    <t>N2 - AOA08</t>
  </si>
  <si>
    <t>NWA10235-08</t>
  </si>
  <si>
    <t>N8 - Ch01</t>
  </si>
  <si>
    <t>N8 - Ch02</t>
  </si>
  <si>
    <t>N8 - Ch05</t>
  </si>
  <si>
    <t>N8 - ISp01</t>
  </si>
  <si>
    <t>Mg#</t>
  </si>
  <si>
    <t>A1 - Ch02</t>
  </si>
  <si>
    <t>n.a</t>
  </si>
  <si>
    <t>//</t>
  </si>
  <si>
    <t>Mineral</t>
  </si>
  <si>
    <t>n</t>
  </si>
  <si>
    <r>
      <t>δ</t>
    </r>
    <r>
      <rPr>
        <b/>
        <vertAlign val="superscript"/>
        <sz val="11"/>
        <rFont val="Calibri"/>
        <family val="2"/>
      </rPr>
      <t>18</t>
    </r>
    <r>
      <rPr>
        <b/>
        <sz val="11"/>
        <rFont val="Calibri"/>
        <family val="2"/>
      </rPr>
      <t>O</t>
    </r>
    <r>
      <rPr>
        <b/>
        <vertAlign val="subscript"/>
        <sz val="11"/>
        <rFont val="Calibri"/>
        <family val="2"/>
      </rPr>
      <t>Ol</t>
    </r>
    <r>
      <rPr>
        <b/>
        <sz val="11"/>
        <rFont val="Calibri"/>
        <family val="2"/>
      </rPr>
      <t xml:space="preserve"> - δ</t>
    </r>
    <r>
      <rPr>
        <b/>
        <vertAlign val="superscript"/>
        <sz val="11"/>
        <rFont val="Calibri"/>
        <family val="2"/>
      </rPr>
      <t>18</t>
    </r>
    <r>
      <rPr>
        <b/>
        <sz val="11"/>
        <rFont val="Calibri"/>
        <family val="2"/>
      </rPr>
      <t>O</t>
    </r>
    <r>
      <rPr>
        <b/>
        <vertAlign val="subscript"/>
        <sz val="11"/>
        <rFont val="Calibri"/>
        <family val="2"/>
      </rPr>
      <t>Sp</t>
    </r>
  </si>
  <si>
    <t>Spinel</t>
  </si>
  <si>
    <t>Olivine</t>
  </si>
  <si>
    <t>Spinel*</t>
  </si>
  <si>
    <t>Spinel - 1</t>
  </si>
  <si>
    <t>Spinel - 2</t>
  </si>
  <si>
    <t>T (°C)</t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</si>
  <si>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(wt%)</t>
    </r>
  </si>
  <si>
    <r>
      <t>Cr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(wt%)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</si>
</sst>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name val="Calibri"/>
      <family val="2"/>
    </font>
    <font>
      <b/>
      <sz val="11"/>
      <name val="Calibri"/>
      <family val="2"/>
    </font>
    <font>
      <b/>
      <vertAlign val="superscript"/>
      <sz val="11"/>
      <name val="Calibri"/>
      <family val="2"/>
      <charset val="134"/>
    </font>
    <font>
      <b/>
      <sz val="1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name val="Calibri"/>
      <family val="2"/>
    </font>
    <font>
      <b/>
      <vertAlign val="subscript"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2" fontId="2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3" xfId="0" applyBorder="1"/>
    <xf numFmtId="164" fontId="0" fillId="0" borderId="3" xfId="0" applyNumberForma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col/Desktop/Documentations/Redaction%20papier/001_Spinelles/Figures/R/Spi_All-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 Sp"/>
      <sheetName val="Table 2 Ol"/>
      <sheetName val="Table 3 Iso"/>
      <sheetName val="Table 4 Thermo"/>
      <sheetName val="Thermometre"/>
      <sheetName val="~PDF"/>
      <sheetName val="Spi-Ol-3O_3"/>
      <sheetName val="RAW"/>
      <sheetName val="pts-iso"/>
      <sheetName val="pts chi-iso"/>
      <sheetName val="database_chi_iso_BO_ARC"/>
      <sheetName val="Spi-Ol-3O_2"/>
      <sheetName val="Allende"/>
      <sheetName val="NWA10235"/>
    </sheetNames>
    <sheetDataSet>
      <sheetData sheetId="0">
        <row r="3">
          <cell r="C3">
            <v>-10.741959570231458</v>
          </cell>
          <cell r="E3">
            <v>-11.476864813741527</v>
          </cell>
          <cell r="G3">
            <v>-5.891045837221168</v>
          </cell>
        </row>
        <row r="4">
          <cell r="C4">
            <v>-11.198341759861632</v>
          </cell>
          <cell r="E4">
            <v>-11.590001638048067</v>
          </cell>
          <cell r="G4">
            <v>-5.7668639229200176</v>
          </cell>
        </row>
        <row r="5">
          <cell r="C5">
            <v>-11.69</v>
          </cell>
          <cell r="E5">
            <v>-13.14</v>
          </cell>
          <cell r="G5">
            <v>-7.06</v>
          </cell>
        </row>
        <row r="7">
          <cell r="C7">
            <v>-7.9580915481034324</v>
          </cell>
          <cell r="E7">
            <v>-10.512573898638669</v>
          </cell>
          <cell r="G7">
            <v>-6.3743662936248837</v>
          </cell>
        </row>
        <row r="8">
          <cell r="C8">
            <v>-8.4213281907514972</v>
          </cell>
          <cell r="E8">
            <v>-10.078039322939492</v>
          </cell>
          <cell r="G8">
            <v>-5.6989486637487135</v>
          </cell>
        </row>
        <row r="9">
          <cell r="C9">
            <v>-6.0595543095523592</v>
          </cell>
          <cell r="E9">
            <v>-8.6848953587841713</v>
          </cell>
          <cell r="G9">
            <v>-5.533927117816944</v>
          </cell>
        </row>
        <row r="10">
          <cell r="C10">
            <v>-7.04</v>
          </cell>
          <cell r="E10">
            <v>-10.66</v>
          </cell>
          <cell r="G10">
            <v>-7</v>
          </cell>
        </row>
        <row r="11">
          <cell r="C11">
            <v>-7.15</v>
          </cell>
          <cell r="E11">
            <v>-10.210000000000001</v>
          </cell>
          <cell r="G11">
            <v>-6.49</v>
          </cell>
        </row>
        <row r="12">
          <cell r="C12">
            <v>-9.59</v>
          </cell>
          <cell r="E12">
            <v>-11.07</v>
          </cell>
          <cell r="G12">
            <v>-6.08</v>
          </cell>
        </row>
        <row r="13">
          <cell r="C13">
            <v>-8.1300000000000008</v>
          </cell>
          <cell r="E13">
            <v>-10.23</v>
          </cell>
          <cell r="G13">
            <v>-6</v>
          </cell>
        </row>
        <row r="14">
          <cell r="C14">
            <v>-8.19</v>
          </cell>
          <cell r="E14">
            <v>-10.01</v>
          </cell>
          <cell r="G14">
            <v>-5.75</v>
          </cell>
        </row>
        <row r="18">
          <cell r="C18">
            <v>-9.5606802285320676</v>
          </cell>
          <cell r="D18">
            <v>0.52185987797151778</v>
          </cell>
          <cell r="E18">
            <v>-11.037197879880237</v>
          </cell>
          <cell r="F18">
            <v>0.79892066621973501</v>
          </cell>
          <cell r="G18">
            <v>-6.0656441610435614</v>
          </cell>
          <cell r="H18">
            <v>0.84375017256870566</v>
          </cell>
        </row>
        <row r="19">
          <cell r="C19">
            <v>-9.0635167449474103</v>
          </cell>
          <cell r="E19">
            <v>-10.041052086708691</v>
          </cell>
          <cell r="G19">
            <v>-5.3280233793360372</v>
          </cell>
        </row>
        <row r="20">
          <cell r="C20">
            <v>-10.503803801495835</v>
          </cell>
          <cell r="E20">
            <v>-12.424424622055643</v>
          </cell>
          <cell r="G20">
            <v>-6.9624466452778089</v>
          </cell>
        </row>
        <row r="21">
          <cell r="C21">
            <v>-10.01826887541705</v>
          </cell>
          <cell r="E21">
            <v>-12.086956864743232</v>
          </cell>
          <cell r="G21">
            <v>-6.8774570495263658</v>
          </cell>
        </row>
        <row r="23">
          <cell r="C23">
            <v>1.342227145744997</v>
          </cell>
          <cell r="D23">
            <v>0.53521853718457379</v>
          </cell>
          <cell r="E23">
            <v>-3.9349185612482316</v>
          </cell>
          <cell r="F23">
            <v>1.1551666158030713</v>
          </cell>
          <cell r="G23">
            <v>-4.6328766770356298</v>
          </cell>
          <cell r="H23">
            <v>1.1882206832513722</v>
          </cell>
        </row>
        <row r="24">
          <cell r="C24">
            <v>-3.3169033470579041</v>
          </cell>
          <cell r="E24">
            <v>-8.2243243500321022</v>
          </cell>
          <cell r="G24">
            <v>-6.4995346095619917</v>
          </cell>
        </row>
        <row r="25">
          <cell r="C25">
            <v>-5.1548271164636539</v>
          </cell>
          <cell r="E25">
            <v>-4.6157783599544091</v>
          </cell>
          <cell r="G25">
            <v>-1.9352682593933088</v>
          </cell>
        </row>
        <row r="26">
          <cell r="C26">
            <v>-3.147573152775168</v>
          </cell>
          <cell r="E26">
            <v>-7.4596686763879987</v>
          </cell>
          <cell r="G26">
            <v>-5.8229306369449114</v>
          </cell>
        </row>
        <row r="27">
          <cell r="C27">
            <v>-4.3499999999999996</v>
          </cell>
          <cell r="E27">
            <v>-4.16</v>
          </cell>
          <cell r="G27">
            <v>-1.9</v>
          </cell>
        </row>
        <row r="28">
          <cell r="C28">
            <v>-1.36</v>
          </cell>
          <cell r="E28">
            <v>-6.34</v>
          </cell>
          <cell r="G28">
            <v>-5.63</v>
          </cell>
        </row>
        <row r="29">
          <cell r="C29">
            <v>-6.7970199254553112</v>
          </cell>
          <cell r="D29">
            <v>0.39168959022483113</v>
          </cell>
          <cell r="E29">
            <v>-8.9745393111226228</v>
          </cell>
          <cell r="F29">
            <v>0.74375336251357282</v>
          </cell>
          <cell r="G29">
            <v>-5.4400889498858609</v>
          </cell>
          <cell r="H29">
            <v>0.77113814003634662</v>
          </cell>
        </row>
        <row r="35">
          <cell r="C35">
            <v>-7.4948102780520678</v>
          </cell>
          <cell r="E35">
            <v>-9.0299181202234529</v>
          </cell>
          <cell r="G35">
            <v>-5.132616775636377</v>
          </cell>
        </row>
        <row r="36">
          <cell r="C36">
            <v>-6.5796471373430938</v>
          </cell>
          <cell r="E36">
            <v>-8.3164077667126364</v>
          </cell>
          <cell r="G36">
            <v>-4.8949912552942276</v>
          </cell>
        </row>
        <row r="37">
          <cell r="C37">
            <v>-9.2833515198278764</v>
          </cell>
          <cell r="D37">
            <v>0.62047740818982811</v>
          </cell>
          <cell r="E37">
            <v>-11.374541150074101</v>
          </cell>
          <cell r="F37">
            <v>0.69983368603763751</v>
          </cell>
          <cell r="G37">
            <v>-6.5471983597636054</v>
          </cell>
          <cell r="H37">
            <v>0.77062901762042879</v>
          </cell>
        </row>
        <row r="38">
          <cell r="C38">
            <v>-9.0659001397403767</v>
          </cell>
          <cell r="D38">
            <v>0.50724919849778771</v>
          </cell>
          <cell r="E38">
            <v>-9.2777106590344243</v>
          </cell>
          <cell r="F38">
            <v>0.65130776442613214</v>
          </cell>
          <cell r="G38">
            <v>-4.5634425863694279</v>
          </cell>
          <cell r="H38">
            <v>0.70269210685278916</v>
          </cell>
        </row>
        <row r="44">
          <cell r="C44">
            <v>-5.4217475746295101</v>
          </cell>
          <cell r="E44">
            <v>-8.0004997073423496</v>
          </cell>
          <cell r="G44">
            <v>-5.1811909685350042</v>
          </cell>
        </row>
        <row r="45">
          <cell r="C45">
            <v>-3.3489660219317976</v>
          </cell>
          <cell r="E45">
            <v>-5.452425476421042</v>
          </cell>
          <cell r="G45">
            <v>-3.7109631450165073</v>
          </cell>
        </row>
        <row r="46">
          <cell r="C46">
            <v>-4.1500000000000004</v>
          </cell>
          <cell r="E46">
            <v>-6.84</v>
          </cell>
          <cell r="G46">
            <v>-4.6900000000000004</v>
          </cell>
        </row>
        <row r="47">
          <cell r="C47">
            <v>-9.7117045367261117</v>
          </cell>
          <cell r="D47">
            <v>0.38368954311757869</v>
          </cell>
          <cell r="E47">
            <v>-9.938116555371705</v>
          </cell>
          <cell r="F47">
            <v>0.75557175950173616</v>
          </cell>
          <cell r="G47">
            <v>-4.8880301962741264</v>
          </cell>
          <cell r="H47">
            <v>0.78147062677182444</v>
          </cell>
        </row>
        <row r="48">
          <cell r="C48">
            <v>-1.3044474202169432</v>
          </cell>
          <cell r="D48">
            <v>0.60149126531226083</v>
          </cell>
          <cell r="E48">
            <v>-5.3849332777189236</v>
          </cell>
          <cell r="F48">
            <v>0.89913139934575081</v>
          </cell>
          <cell r="G48">
            <v>-4.7066206192061131</v>
          </cell>
          <cell r="H48">
            <v>0.95197991596095233</v>
          </cell>
        </row>
      </sheetData>
      <sheetData sheetId="1">
        <row r="3">
          <cell r="C3" t="str">
            <v>n.a</v>
          </cell>
          <cell r="E3" t="str">
            <v>n.a</v>
          </cell>
          <cell r="G3" t="str">
            <v>n.a</v>
          </cell>
        </row>
        <row r="4">
          <cell r="C4" t="str">
            <v>n.a</v>
          </cell>
          <cell r="E4" t="str">
            <v>n.a</v>
          </cell>
          <cell r="G4" t="str">
            <v>n.a</v>
          </cell>
        </row>
        <row r="5">
          <cell r="C5">
            <v>-5.4929159182563394</v>
          </cell>
          <cell r="E5">
            <v>-8.3522959519357016</v>
          </cell>
          <cell r="G5">
            <v>-5.4959796744424052</v>
          </cell>
        </row>
        <row r="6">
          <cell r="C6" t="str">
            <v>n.a</v>
          </cell>
          <cell r="E6" t="str">
            <v>n.a</v>
          </cell>
          <cell r="G6" t="str">
            <v>n.a</v>
          </cell>
        </row>
        <row r="7">
          <cell r="C7" t="str">
            <v>n.a</v>
          </cell>
          <cell r="E7" t="str">
            <v>n.a</v>
          </cell>
          <cell r="G7" t="str">
            <v>n.a</v>
          </cell>
        </row>
        <row r="8">
          <cell r="C8">
            <v>-5.4813982703403736</v>
          </cell>
          <cell r="E8">
            <v>-8.8131231369372678</v>
          </cell>
          <cell r="G8">
            <v>-5.9627960363602739</v>
          </cell>
        </row>
        <row r="9">
          <cell r="C9" t="str">
            <v>n.a</v>
          </cell>
          <cell r="E9" t="str">
            <v>n.a</v>
          </cell>
          <cell r="G9" t="str">
            <v>n.a</v>
          </cell>
        </row>
        <row r="10">
          <cell r="C10" t="str">
            <v>n.a</v>
          </cell>
          <cell r="E10" t="str">
            <v>n.a</v>
          </cell>
          <cell r="G10" t="str">
            <v>n.a</v>
          </cell>
        </row>
        <row r="11">
          <cell r="C11" t="str">
            <v>n.a</v>
          </cell>
          <cell r="E11" t="str">
            <v>n.a</v>
          </cell>
          <cell r="G11" t="str">
            <v>n.a</v>
          </cell>
        </row>
        <row r="12">
          <cell r="C12" t="str">
            <v>n.a</v>
          </cell>
          <cell r="E12" t="str">
            <v>n.a</v>
          </cell>
          <cell r="G12" t="str">
            <v>n.a</v>
          </cell>
        </row>
        <row r="14">
          <cell r="C14">
            <v>-4.9491514427512984</v>
          </cell>
          <cell r="E14">
            <v>-8.020802512109384</v>
          </cell>
          <cell r="G14">
            <v>-5.4472437618787088</v>
          </cell>
        </row>
        <row r="15">
          <cell r="C15">
            <v>-5.9411920077415541</v>
          </cell>
          <cell r="E15">
            <v>-9.0264611672403312</v>
          </cell>
          <cell r="G15">
            <v>-5.9370413232147232</v>
          </cell>
        </row>
        <row r="16">
          <cell r="C16">
            <v>-6.6805004610702019</v>
          </cell>
          <cell r="E16">
            <v>-9.4222221385676637</v>
          </cell>
          <cell r="G16">
            <v>-5.9483618988111591</v>
          </cell>
        </row>
        <row r="19">
          <cell r="C19">
            <v>-6.4009606122220619</v>
          </cell>
          <cell r="E19">
            <v>-8.9721312702897293</v>
          </cell>
          <cell r="G19">
            <v>-5.6436317519342571</v>
          </cell>
        </row>
        <row r="20">
          <cell r="C20">
            <v>-6.4099463563390797</v>
          </cell>
          <cell r="E20">
            <v>-9.2324465266806826</v>
          </cell>
          <cell r="G20">
            <v>-5.8992744213843604</v>
          </cell>
        </row>
        <row r="21">
          <cell r="C21">
            <v>-6.0900037735699932</v>
          </cell>
          <cell r="E21">
            <v>-8.7158263991072218</v>
          </cell>
          <cell r="G21">
            <v>-5.549024436850825</v>
          </cell>
        </row>
        <row r="22">
          <cell r="C22">
            <v>-6.7135122594322389</v>
          </cell>
          <cell r="E22">
            <v>-9.1138500617944906</v>
          </cell>
          <cell r="G22">
            <v>-5.6228236868897259</v>
          </cell>
        </row>
        <row r="23">
          <cell r="C23">
            <v>-6.5507335567186216</v>
          </cell>
          <cell r="E23">
            <v>-8.7202947418842847</v>
          </cell>
          <cell r="G23">
            <v>-5.3139132923906018</v>
          </cell>
        </row>
        <row r="24">
          <cell r="C24" t="str">
            <v>n.a</v>
          </cell>
          <cell r="E24" t="str">
            <v>n.a</v>
          </cell>
          <cell r="G24" t="str">
            <v>n.a</v>
          </cell>
        </row>
        <row r="25">
          <cell r="C25">
            <v>-8.0927015148987653</v>
          </cell>
          <cell r="E25">
            <v>-10.471581722138733</v>
          </cell>
          <cell r="G25">
            <v>-6.263376934391375</v>
          </cell>
        </row>
        <row r="26">
          <cell r="C26">
            <v>-8.0376974170795563</v>
          </cell>
          <cell r="E26">
            <v>-10.923251783131551</v>
          </cell>
          <cell r="G26">
            <v>-6.7436491262501814</v>
          </cell>
        </row>
        <row r="27">
          <cell r="C27" t="str">
            <v>n.a</v>
          </cell>
          <cell r="E27" t="str">
            <v>n.a</v>
          </cell>
          <cell r="G27" t="str">
            <v>n.a</v>
          </cell>
        </row>
        <row r="31">
          <cell r="C31">
            <v>-5.546414076019337</v>
          </cell>
          <cell r="E31">
            <v>-8.2076343974557631</v>
          </cell>
          <cell r="G31">
            <v>-5.3234990779257076</v>
          </cell>
        </row>
        <row r="32">
          <cell r="C32">
            <v>-6.2864106218741034</v>
          </cell>
          <cell r="E32">
            <v>-8.0586416942750176</v>
          </cell>
          <cell r="G32">
            <v>-4.7897081709004841</v>
          </cell>
        </row>
        <row r="33">
          <cell r="C33">
            <v>-5.8826628993232495</v>
          </cell>
          <cell r="E33">
            <v>-8.0229077680351182</v>
          </cell>
          <cell r="G33">
            <v>-4.9639230603870281</v>
          </cell>
        </row>
        <row r="34">
          <cell r="C34">
            <v>7.8323154836668412</v>
          </cell>
          <cell r="E34">
            <v>3.0696459815444959</v>
          </cell>
          <cell r="G34">
            <v>-1.0031580699622618</v>
          </cell>
        </row>
        <row r="35">
          <cell r="C35">
            <v>3.5486792987604501</v>
          </cell>
          <cell r="E35">
            <v>-0.10223959516259296</v>
          </cell>
          <cell r="G35">
            <v>-1.947552830518027</v>
          </cell>
        </row>
        <row r="36">
          <cell r="C36">
            <v>4.0732589005626822</v>
          </cell>
          <cell r="E36">
            <v>0.71003390931899024</v>
          </cell>
          <cell r="G36">
            <v>-1.4080607189736047</v>
          </cell>
        </row>
        <row r="37">
          <cell r="C37">
            <v>5.1598655253757002</v>
          </cell>
          <cell r="E37">
            <v>1.3827252157578003</v>
          </cell>
          <cell r="G37">
            <v>-1.300404857437564</v>
          </cell>
        </row>
        <row r="38">
          <cell r="C38">
            <v>4.07823461905675</v>
          </cell>
          <cell r="E38">
            <v>0.64600668858162746</v>
          </cell>
          <cell r="G38">
            <v>-1.4746753133278827</v>
          </cell>
        </row>
        <row r="39">
          <cell r="C39">
            <v>5.4708843412026695</v>
          </cell>
          <cell r="E39">
            <v>-2.2708998995773637</v>
          </cell>
          <cell r="G39">
            <v>-5.1157597570027518</v>
          </cell>
        </row>
        <row r="40">
          <cell r="C40">
            <v>2.7859382706619273</v>
          </cell>
          <cell r="E40">
            <v>-3.7233802161188825</v>
          </cell>
          <cell r="G40">
            <v>-5.1720681168630849</v>
          </cell>
        </row>
        <row r="41">
          <cell r="C41">
            <v>2.2850722104617045</v>
          </cell>
          <cell r="E41">
            <v>-4.1541793972536754</v>
          </cell>
          <cell r="G41">
            <v>-5.3424169466937617</v>
          </cell>
        </row>
        <row r="43">
          <cell r="C43">
            <v>-5.0360805332400265</v>
          </cell>
          <cell r="E43">
            <v>-6.3670449004810701</v>
          </cell>
          <cell r="G43">
            <v>-3.7482830231962563</v>
          </cell>
        </row>
        <row r="44">
          <cell r="C44">
            <v>-4.3601363915321691</v>
          </cell>
          <cell r="E44">
            <v>-6.8262093185311477</v>
          </cell>
          <cell r="G44">
            <v>-4.5589383949344198</v>
          </cell>
        </row>
        <row r="45">
          <cell r="C45">
            <v>-5.7244577112899613</v>
          </cell>
          <cell r="E45">
            <v>-7.1348862936799167</v>
          </cell>
          <cell r="G45">
            <v>-4.1581682838091361</v>
          </cell>
        </row>
        <row r="46">
          <cell r="C46">
            <v>-6.1746532195340817</v>
          </cell>
          <cell r="E46">
            <v>-9.4148525627823734</v>
          </cell>
          <cell r="G46">
            <v>-6.204032888624651</v>
          </cell>
        </row>
        <row r="47">
          <cell r="C47">
            <v>-6.696974214131358</v>
          </cell>
          <cell r="E47">
            <v>-9.5643159814942464</v>
          </cell>
          <cell r="G47">
            <v>-6.0818893901459408</v>
          </cell>
        </row>
        <row r="48">
          <cell r="C48">
            <v>-5.4834717933307173</v>
          </cell>
          <cell r="E48">
            <v>-9.2243717111885992</v>
          </cell>
          <cell r="G48">
            <v>-6.372966378656626</v>
          </cell>
        </row>
        <row r="49">
          <cell r="C49">
            <v>-2.6006384349576575</v>
          </cell>
          <cell r="E49">
            <v>-6.0124518945220817</v>
          </cell>
          <cell r="G49">
            <v>-4.6601199083441003</v>
          </cell>
        </row>
        <row r="50">
          <cell r="C50">
            <v>-2.5384604392328094</v>
          </cell>
          <cell r="E50">
            <v>-5.5615241029658797</v>
          </cell>
          <cell r="G50">
            <v>-4.2415246745648183</v>
          </cell>
        </row>
        <row r="51">
          <cell r="C51">
            <v>-2.0178093002768303</v>
          </cell>
          <cell r="E51">
            <v>-5.4619279391180768</v>
          </cell>
          <cell r="G51">
            <v>-4.4126671029741251</v>
          </cell>
        </row>
        <row r="53">
          <cell r="C53" t="str">
            <v>n.a</v>
          </cell>
          <cell r="E53" t="str">
            <v>n.a</v>
          </cell>
          <cell r="G53" t="str">
            <v>n.a</v>
          </cell>
        </row>
        <row r="54">
          <cell r="C54" t="str">
            <v>n.a</v>
          </cell>
          <cell r="E54" t="str">
            <v>n.a</v>
          </cell>
          <cell r="G54" t="str">
            <v>n.a</v>
          </cell>
        </row>
        <row r="55">
          <cell r="C55">
            <v>-5.0540931929746735</v>
          </cell>
          <cell r="E55">
            <v>-7.1164789539974249</v>
          </cell>
          <cell r="G55">
            <v>-4.4883504936505947</v>
          </cell>
        </row>
        <row r="56">
          <cell r="C56">
            <v>-4.9631883702614497</v>
          </cell>
          <cell r="E56">
            <v>-7.1272505058038673</v>
          </cell>
          <cell r="G56">
            <v>-4.5463925532679133</v>
          </cell>
        </row>
        <row r="57">
          <cell r="C57" t="str">
            <v>n.a</v>
          </cell>
          <cell r="E57" t="str">
            <v>n.a</v>
          </cell>
          <cell r="G57" t="str">
            <v>n.a</v>
          </cell>
        </row>
        <row r="58">
          <cell r="C58">
            <v>-2.8891090437572671</v>
          </cell>
          <cell r="E58">
            <v>-6.7484768505776733</v>
          </cell>
          <cell r="G58">
            <v>-5.246140147823894</v>
          </cell>
        </row>
        <row r="59">
          <cell r="C59">
            <v>-2.306626310556958</v>
          </cell>
          <cell r="E59">
            <v>-6.9730444702102616</v>
          </cell>
          <cell r="G59">
            <v>-5.7735987887206432</v>
          </cell>
        </row>
        <row r="60">
          <cell r="C60">
            <v>-2.7709905957362455</v>
          </cell>
          <cell r="E60">
            <v>-6.8771702529070815</v>
          </cell>
          <cell r="G60">
            <v>-5.4362551431242334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8162-0F26-4D5E-8B62-7EB9D4174509}">
  <dimension ref="A2:S55"/>
  <sheetViews>
    <sheetView zoomScale="115" zoomScaleNormal="115" workbookViewId="0"/>
  </sheetViews>
  <sheetFormatPr baseColWidth="10" defaultRowHeight="14.4"/>
  <cols>
    <col min="1" max="1" width="13" customWidth="1"/>
    <col min="2" max="2" width="10.77734375" customWidth="1"/>
    <col min="3" max="3" width="5.21875" customWidth="1"/>
    <col min="4" max="4" width="3.5546875" customWidth="1"/>
    <col min="5" max="5" width="5.21875" customWidth="1"/>
    <col min="6" max="6" width="3.5546875" customWidth="1"/>
    <col min="7" max="7" width="5.21875" customWidth="1"/>
    <col min="8" max="8" width="3.5546875" customWidth="1"/>
    <col min="9" max="19" width="5.77734375" customWidth="1"/>
  </cols>
  <sheetData>
    <row r="2" spans="1:19" ht="15" thickBot="1"/>
    <row r="3" spans="1:19" ht="16.8" thickTop="1">
      <c r="A3" s="31" t="s">
        <v>0</v>
      </c>
      <c r="B3" s="31" t="s">
        <v>1</v>
      </c>
      <c r="C3" s="1" t="s">
        <v>2</v>
      </c>
      <c r="D3" s="2" t="s">
        <v>3</v>
      </c>
      <c r="E3" s="1" t="s">
        <v>4</v>
      </c>
      <c r="F3" s="2" t="s">
        <v>3</v>
      </c>
      <c r="G3" s="1" t="s">
        <v>5</v>
      </c>
      <c r="H3" s="2" t="s">
        <v>3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</row>
    <row r="4" spans="1:19" ht="15" thickBot="1">
      <c r="A4" s="32"/>
      <c r="B4" s="32"/>
      <c r="C4" s="33" t="s">
        <v>17</v>
      </c>
      <c r="D4" s="33"/>
      <c r="E4" s="33"/>
      <c r="F4" s="33"/>
      <c r="G4" s="33"/>
      <c r="H4" s="33"/>
      <c r="I4" s="32" t="s">
        <v>18</v>
      </c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15" thickTop="1">
      <c r="A5" s="44"/>
      <c r="B5" s="44"/>
      <c r="C5" s="45"/>
      <c r="D5" s="45"/>
      <c r="E5" s="45"/>
      <c r="F5" s="45"/>
      <c r="G5" s="45"/>
      <c r="H5" s="45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</row>
    <row r="6" spans="1:19">
      <c r="A6" s="5" t="s">
        <v>19</v>
      </c>
      <c r="B6" s="5" t="s">
        <v>20</v>
      </c>
      <c r="C6" s="6">
        <v>-10.741959570231458</v>
      </c>
      <c r="D6" s="6">
        <v>0.48454165725716097</v>
      </c>
      <c r="E6" s="6">
        <v>-11.476864813741527</v>
      </c>
      <c r="F6" s="6">
        <v>0.76754637660033054</v>
      </c>
      <c r="G6" s="6">
        <v>-5.891045837221168</v>
      </c>
      <c r="H6" s="6">
        <v>0.80784411815403645</v>
      </c>
      <c r="I6" s="6">
        <v>7.0999999999999994E-2</v>
      </c>
      <c r="J6" s="6">
        <v>4.7789999999999999</v>
      </c>
      <c r="K6" s="6">
        <v>67.762600000000006</v>
      </c>
      <c r="L6" s="6">
        <v>8.3999999999999995E-3</v>
      </c>
      <c r="M6" s="6">
        <v>2.5100000000000001E-2</v>
      </c>
      <c r="N6" s="6">
        <v>25.3749</v>
      </c>
      <c r="O6" s="6">
        <v>2.8433000000000002</v>
      </c>
      <c r="P6" s="6">
        <v>0.39689999999999998</v>
      </c>
      <c r="Q6" s="6">
        <v>9.9299999999999999E-2</v>
      </c>
      <c r="R6" s="6">
        <v>9.2999999999999992E-3</v>
      </c>
      <c r="S6" s="6">
        <v>101.3698</v>
      </c>
    </row>
    <row r="7" spans="1:19">
      <c r="A7" s="5"/>
      <c r="B7" s="5"/>
      <c r="C7" s="6">
        <v>-11.198341759861632</v>
      </c>
      <c r="D7" s="6">
        <v>0.54599347420043065</v>
      </c>
      <c r="E7" s="6">
        <v>-11.590001638048067</v>
      </c>
      <c r="F7" s="6">
        <v>0.82587010992592602</v>
      </c>
      <c r="G7" s="6">
        <v>-5.7668639229200176</v>
      </c>
      <c r="H7" s="6">
        <v>0.87330984075719775</v>
      </c>
      <c r="I7" s="6">
        <v>9.2899999999999996E-2</v>
      </c>
      <c r="J7" s="6">
        <v>9.4449000000000005</v>
      </c>
      <c r="K7" s="6">
        <v>66.725700000000003</v>
      </c>
      <c r="L7" s="6">
        <v>2.7E-2</v>
      </c>
      <c r="M7" s="6">
        <v>3.15E-2</v>
      </c>
      <c r="N7" s="6">
        <v>22.1572</v>
      </c>
      <c r="O7" s="6">
        <v>2.2410999999999999</v>
      </c>
      <c r="P7" s="6">
        <v>0.39989999999999998</v>
      </c>
      <c r="Q7" s="6">
        <v>0.1089</v>
      </c>
      <c r="R7" s="6">
        <v>2.06E-2</v>
      </c>
      <c r="S7" s="6">
        <v>101.2497</v>
      </c>
    </row>
    <row r="8" spans="1:19">
      <c r="A8" s="5"/>
      <c r="B8" s="5"/>
      <c r="C8" s="6">
        <v>-11.69</v>
      </c>
      <c r="D8" s="6">
        <v>0.64</v>
      </c>
      <c r="E8" s="6">
        <v>-13.14</v>
      </c>
      <c r="F8" s="6">
        <v>0.61</v>
      </c>
      <c r="G8" s="6">
        <v>-7.06</v>
      </c>
      <c r="H8" s="6">
        <v>0.69</v>
      </c>
      <c r="I8" s="7">
        <v>0.1142</v>
      </c>
      <c r="J8" s="7">
        <v>9.9100999999999999</v>
      </c>
      <c r="K8" s="7">
        <v>65.714799999999997</v>
      </c>
      <c r="L8" s="6" t="s">
        <v>21</v>
      </c>
      <c r="M8" s="7">
        <v>2.47E-2</v>
      </c>
      <c r="N8" s="7">
        <v>20.699100000000001</v>
      </c>
      <c r="O8" s="7">
        <v>2.0449000000000002</v>
      </c>
      <c r="P8" s="7">
        <v>0.41399999999999998</v>
      </c>
      <c r="Q8" s="7">
        <v>8.6400000000000005E-2</v>
      </c>
      <c r="R8" s="6" t="s">
        <v>21</v>
      </c>
      <c r="S8" s="7">
        <v>99.008200000000002</v>
      </c>
    </row>
    <row r="9" spans="1:19">
      <c r="A9" s="5"/>
      <c r="B9" s="5"/>
      <c r="C9" s="6"/>
      <c r="D9" s="6"/>
      <c r="E9" s="6"/>
      <c r="F9" s="6"/>
      <c r="G9" s="6"/>
      <c r="H9" s="6"/>
      <c r="I9" s="7"/>
      <c r="J9" s="7"/>
      <c r="K9" s="7"/>
      <c r="L9" s="6"/>
      <c r="M9" s="7"/>
      <c r="N9" s="7"/>
      <c r="O9" s="7"/>
      <c r="P9" s="7"/>
      <c r="Q9" s="7"/>
      <c r="R9" s="6"/>
      <c r="S9" s="7"/>
    </row>
    <row r="10" spans="1:19">
      <c r="A10" s="5" t="s">
        <v>22</v>
      </c>
      <c r="B10" s="5" t="s">
        <v>23</v>
      </c>
      <c r="C10" s="6">
        <v>-7.9580915481034324</v>
      </c>
      <c r="D10" s="6">
        <v>0.46717892011016071</v>
      </c>
      <c r="E10" s="6">
        <v>-10.512573898638669</v>
      </c>
      <c r="F10" s="6">
        <v>0.8448828438542999</v>
      </c>
      <c r="G10" s="6">
        <v>-6.3743662936248837</v>
      </c>
      <c r="H10" s="6">
        <v>0.8791151693682786</v>
      </c>
      <c r="I10" s="6">
        <v>0.17319999999999999</v>
      </c>
      <c r="J10" s="6">
        <v>1.1192</v>
      </c>
      <c r="K10" s="6">
        <v>70.150000000000006</v>
      </c>
      <c r="L10" s="6">
        <v>2E-3</v>
      </c>
      <c r="M10" s="6">
        <v>7.4999999999999997E-3</v>
      </c>
      <c r="N10" s="6">
        <v>27.884</v>
      </c>
      <c r="O10" s="6">
        <v>0.87360000000000004</v>
      </c>
      <c r="P10" s="6">
        <v>0.23860000000000001</v>
      </c>
      <c r="Q10" s="6">
        <v>0.2319</v>
      </c>
      <c r="R10" s="6">
        <v>1.06E-2</v>
      </c>
      <c r="S10" s="6">
        <v>100.6906</v>
      </c>
    </row>
    <row r="11" spans="1:19">
      <c r="A11" s="5"/>
      <c r="B11" s="5"/>
      <c r="C11" s="6">
        <v>-8.4213281907514972</v>
      </c>
      <c r="D11" s="6">
        <v>0.52589271269124749</v>
      </c>
      <c r="E11" s="6">
        <v>-10.078039322939492</v>
      </c>
      <c r="F11" s="6">
        <v>0.86436102900124345</v>
      </c>
      <c r="G11" s="6">
        <v>-5.6989486637487135</v>
      </c>
      <c r="H11" s="6">
        <v>0.90658847496252015</v>
      </c>
      <c r="I11" s="6">
        <v>0.1769</v>
      </c>
      <c r="J11" s="6">
        <v>1.0029999999999999</v>
      </c>
      <c r="K11" s="6">
        <v>70.284499999999994</v>
      </c>
      <c r="L11" s="6">
        <v>1.2999999999999999E-3</v>
      </c>
      <c r="M11" s="6">
        <v>6.4000000000000003E-3</v>
      </c>
      <c r="N11" s="6">
        <v>28.075800000000001</v>
      </c>
      <c r="O11" s="6">
        <v>0.90380000000000005</v>
      </c>
      <c r="P11" s="6">
        <v>0.21690000000000001</v>
      </c>
      <c r="Q11" s="6">
        <v>0.25519999999999998</v>
      </c>
      <c r="R11" s="6">
        <v>6.6E-3</v>
      </c>
      <c r="S11" s="6">
        <v>100.93040000000001</v>
      </c>
    </row>
    <row r="12" spans="1:19">
      <c r="A12" s="5"/>
      <c r="B12" s="5"/>
      <c r="C12" s="6">
        <v>-6.0595543095523592</v>
      </c>
      <c r="D12" s="6">
        <v>0.45462928322202051</v>
      </c>
      <c r="E12" s="6">
        <v>-8.6848953587841713</v>
      </c>
      <c r="F12" s="6">
        <v>1.0404425390280954</v>
      </c>
      <c r="G12" s="6">
        <v>-5.533927117816944</v>
      </c>
      <c r="H12" s="6">
        <v>1.0669625364216384</v>
      </c>
      <c r="I12" s="6">
        <v>0.1605</v>
      </c>
      <c r="J12" s="6">
        <v>2.0647000000000002</v>
      </c>
      <c r="K12" s="6">
        <v>69.4465</v>
      </c>
      <c r="L12" s="6">
        <v>2.2000000000000001E-3</v>
      </c>
      <c r="M12" s="6">
        <v>1.6400000000000001E-2</v>
      </c>
      <c r="N12" s="6">
        <v>27.412400000000002</v>
      </c>
      <c r="O12" s="6">
        <v>1.3213999999999999</v>
      </c>
      <c r="P12" s="6">
        <v>0.2394</v>
      </c>
      <c r="Q12" s="6">
        <v>0.25230000000000002</v>
      </c>
      <c r="R12" s="6">
        <v>8.9999999999999993E-3</v>
      </c>
      <c r="S12" s="6">
        <v>100.9248</v>
      </c>
    </row>
    <row r="13" spans="1:19">
      <c r="A13" s="5"/>
      <c r="B13" s="5"/>
      <c r="C13" s="6">
        <v>-7.04</v>
      </c>
      <c r="D13" s="6">
        <v>0.53</v>
      </c>
      <c r="E13" s="6">
        <v>-10.66</v>
      </c>
      <c r="F13" s="6">
        <v>0.78</v>
      </c>
      <c r="G13" s="6">
        <v>-7</v>
      </c>
      <c r="H13" s="6">
        <v>0.83</v>
      </c>
      <c r="I13" s="7">
        <v>0.16089999999999999</v>
      </c>
      <c r="J13" s="7">
        <v>5.8710000000000004</v>
      </c>
      <c r="K13" s="7">
        <v>67.893900000000002</v>
      </c>
      <c r="L13" s="6" t="s">
        <v>21</v>
      </c>
      <c r="M13" s="7">
        <v>2.1299999999999999E-2</v>
      </c>
      <c r="N13" s="7">
        <v>23.866199999999999</v>
      </c>
      <c r="O13" s="7">
        <v>1.1198999999999999</v>
      </c>
      <c r="P13" s="7">
        <v>0.22919999999999999</v>
      </c>
      <c r="Q13" s="7">
        <v>0.22770000000000001</v>
      </c>
      <c r="R13" s="6" t="s">
        <v>21</v>
      </c>
      <c r="S13" s="7">
        <v>99.39</v>
      </c>
    </row>
    <row r="14" spans="1:19">
      <c r="A14" s="5"/>
      <c r="B14" s="5"/>
      <c r="C14" s="6">
        <v>-7.15</v>
      </c>
      <c r="D14" s="6">
        <v>0.46</v>
      </c>
      <c r="E14" s="6">
        <v>-10.210000000000001</v>
      </c>
      <c r="F14" s="6">
        <v>0.77</v>
      </c>
      <c r="G14" s="6">
        <v>-6.49</v>
      </c>
      <c r="H14" s="6">
        <v>0.8</v>
      </c>
      <c r="I14" s="7">
        <v>0.24979999999999999</v>
      </c>
      <c r="J14" s="7">
        <v>2.8517999999999999</v>
      </c>
      <c r="K14" s="7">
        <v>68.564599999999999</v>
      </c>
      <c r="L14" s="6" t="s">
        <v>21</v>
      </c>
      <c r="M14" s="7">
        <v>3.39E-2</v>
      </c>
      <c r="N14" s="7">
        <v>25.753</v>
      </c>
      <c r="O14" s="7">
        <v>1.3979999999999999</v>
      </c>
      <c r="P14" s="7">
        <v>0.2248</v>
      </c>
      <c r="Q14" s="7">
        <v>0.26019999999999999</v>
      </c>
      <c r="R14" s="6" t="s">
        <v>21</v>
      </c>
      <c r="S14" s="7">
        <v>99.336100000000002</v>
      </c>
    </row>
    <row r="15" spans="1:19">
      <c r="A15" s="5"/>
      <c r="B15" s="5"/>
      <c r="C15" s="6">
        <v>-9.59</v>
      </c>
      <c r="D15" s="6">
        <v>0.52</v>
      </c>
      <c r="E15" s="6">
        <v>-11.07</v>
      </c>
      <c r="F15" s="6">
        <v>0.72</v>
      </c>
      <c r="G15" s="6">
        <v>-6.08</v>
      </c>
      <c r="H15" s="6">
        <v>0.77</v>
      </c>
      <c r="I15" s="7">
        <v>0.1671</v>
      </c>
      <c r="J15" s="7">
        <v>6.4448999999999996</v>
      </c>
      <c r="K15" s="7">
        <v>67.566900000000004</v>
      </c>
      <c r="L15" s="6" t="s">
        <v>21</v>
      </c>
      <c r="M15" s="7">
        <v>2.1999999999999999E-2</v>
      </c>
      <c r="N15" s="7">
        <v>23.204899999999999</v>
      </c>
      <c r="O15" s="7">
        <v>1.3268</v>
      </c>
      <c r="P15" s="7">
        <v>0.21590000000000001</v>
      </c>
      <c r="Q15" s="7">
        <v>0.24429999999999999</v>
      </c>
      <c r="R15" s="6" t="s">
        <v>21</v>
      </c>
      <c r="S15" s="7">
        <v>99.192700000000002</v>
      </c>
    </row>
    <row r="16" spans="1:19">
      <c r="A16" s="5"/>
      <c r="B16" s="5"/>
      <c r="C16" s="6">
        <v>-8.1300000000000008</v>
      </c>
      <c r="D16" s="6">
        <v>0.37</v>
      </c>
      <c r="E16" s="6">
        <v>-10.23</v>
      </c>
      <c r="F16" s="6">
        <v>0.63</v>
      </c>
      <c r="G16" s="6">
        <v>-6</v>
      </c>
      <c r="H16" s="6">
        <v>0.66</v>
      </c>
      <c r="I16" s="7">
        <v>0.1061</v>
      </c>
      <c r="J16" s="7">
        <v>12.2575</v>
      </c>
      <c r="K16" s="7">
        <v>64.834400000000002</v>
      </c>
      <c r="L16" s="6" t="s">
        <v>21</v>
      </c>
      <c r="M16" s="7">
        <v>3.4099999999999998E-2</v>
      </c>
      <c r="N16" s="7">
        <v>19.425699999999999</v>
      </c>
      <c r="O16" s="7">
        <v>2.3340999999999998</v>
      </c>
      <c r="P16" s="7">
        <v>0.20699999999999999</v>
      </c>
      <c r="Q16" s="7">
        <v>0.25719999999999998</v>
      </c>
      <c r="R16" s="6" t="s">
        <v>21</v>
      </c>
      <c r="S16" s="7">
        <v>99.456199999999995</v>
      </c>
    </row>
    <row r="17" spans="1:19">
      <c r="A17" s="5"/>
      <c r="B17" s="5"/>
      <c r="C17" s="6">
        <v>-8.19</v>
      </c>
      <c r="D17" s="6">
        <v>0.56000000000000005</v>
      </c>
      <c r="E17" s="6">
        <v>-10.01</v>
      </c>
      <c r="F17" s="6">
        <v>0.83</v>
      </c>
      <c r="G17" s="6">
        <v>-5.75</v>
      </c>
      <c r="H17" s="6">
        <v>0.88</v>
      </c>
      <c r="I17" s="7">
        <v>2.7366999999999999</v>
      </c>
      <c r="J17" s="7">
        <v>2.7894000000000001</v>
      </c>
      <c r="K17" s="7">
        <v>66.9542</v>
      </c>
      <c r="L17" s="6" t="s">
        <v>21</v>
      </c>
      <c r="M17" s="7">
        <v>1.9300000000000001E-2</v>
      </c>
      <c r="N17" s="7">
        <v>26.367999999999999</v>
      </c>
      <c r="O17" s="7">
        <v>1.2437</v>
      </c>
      <c r="P17" s="7">
        <v>0.22459999999999999</v>
      </c>
      <c r="Q17" s="7">
        <v>0.21010000000000001</v>
      </c>
      <c r="R17" s="6" t="s">
        <v>21</v>
      </c>
      <c r="S17" s="7">
        <v>100.5461</v>
      </c>
    </row>
    <row r="18" spans="1:19">
      <c r="A18" s="5"/>
      <c r="B18" s="5" t="s">
        <v>24</v>
      </c>
      <c r="C18" s="6">
        <v>-11.048713700158546</v>
      </c>
      <c r="D18" s="6">
        <v>0.46928148764748234</v>
      </c>
      <c r="E18" s="6">
        <v>-14.932252746900021</v>
      </c>
      <c r="F18" s="6">
        <v>0.73373441080593904</v>
      </c>
      <c r="G18" s="6">
        <v>-9.186921622817577</v>
      </c>
      <c r="H18" s="6">
        <v>0.77324967287528112</v>
      </c>
      <c r="I18" s="6">
        <v>2.7E-2</v>
      </c>
      <c r="J18" s="6">
        <v>18.032900000000001</v>
      </c>
      <c r="K18" s="6">
        <v>65.460599999999999</v>
      </c>
      <c r="L18" s="6">
        <v>4.3299999999999998E-2</v>
      </c>
      <c r="M18" s="6">
        <v>5.1700000000000003E-2</v>
      </c>
      <c r="N18" s="6">
        <v>15.7971</v>
      </c>
      <c r="O18" s="6">
        <v>0.22670000000000001</v>
      </c>
      <c r="P18" s="6">
        <v>0.1172</v>
      </c>
      <c r="Q18" s="6">
        <v>0.111</v>
      </c>
      <c r="R18" s="6">
        <v>3.0200000000000001E-2</v>
      </c>
      <c r="S18" s="6">
        <v>99.8977</v>
      </c>
    </row>
    <row r="19" spans="1:19">
      <c r="A19" s="5"/>
      <c r="B19" s="5"/>
      <c r="C19" s="6">
        <v>-12.656787769436626</v>
      </c>
      <c r="D19" s="6">
        <v>0.40576987757200977</v>
      </c>
      <c r="E19" s="6">
        <v>-15.8280407725159</v>
      </c>
      <c r="F19" s="6">
        <v>0.72502315507138004</v>
      </c>
      <c r="G19" s="6">
        <v>-9.2465111324088554</v>
      </c>
      <c r="H19" s="6">
        <v>0.75510245485243488</v>
      </c>
      <c r="I19" s="6">
        <v>2.5399999999999999E-2</v>
      </c>
      <c r="J19" s="6">
        <v>17.020199999999999</v>
      </c>
      <c r="K19" s="6">
        <v>66.124300000000005</v>
      </c>
      <c r="L19" s="6">
        <v>6.0999999999999999E-2</v>
      </c>
      <c r="M19" s="6">
        <v>5.0500000000000003E-2</v>
      </c>
      <c r="N19" s="6">
        <v>16.680700000000002</v>
      </c>
      <c r="O19" s="6">
        <v>0.2301</v>
      </c>
      <c r="P19" s="6">
        <v>0.1157</v>
      </c>
      <c r="Q19" s="6">
        <v>0.11020000000000001</v>
      </c>
      <c r="R19" s="6">
        <v>3.1600000000000003E-2</v>
      </c>
      <c r="S19" s="6">
        <v>100.44970000000001</v>
      </c>
    </row>
    <row r="20" spans="1:19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>
      <c r="A21" s="5" t="s">
        <v>25</v>
      </c>
      <c r="B21" s="5" t="s">
        <v>26</v>
      </c>
      <c r="C21" s="6">
        <v>-9.5606802285320676</v>
      </c>
      <c r="D21" s="6">
        <v>0.52185987797151778</v>
      </c>
      <c r="E21" s="6">
        <v>-11.037197879880237</v>
      </c>
      <c r="F21" s="6">
        <v>0.79892066621973501</v>
      </c>
      <c r="G21" s="6">
        <v>-6.0656441610435614</v>
      </c>
      <c r="H21" s="6">
        <v>0.84375017256870566</v>
      </c>
      <c r="I21" s="6">
        <v>6.5000000000000002E-2</v>
      </c>
      <c r="J21" s="6">
        <v>0.99560000000000004</v>
      </c>
      <c r="K21" s="6">
        <v>69.9315</v>
      </c>
      <c r="L21" s="6">
        <v>2.2000000000000001E-3</v>
      </c>
      <c r="M21" s="6">
        <v>5.5999999999999999E-3</v>
      </c>
      <c r="N21" s="6">
        <v>27.787600000000001</v>
      </c>
      <c r="O21" s="6">
        <v>1.5616000000000001</v>
      </c>
      <c r="P21" s="6">
        <v>0.11700000000000001</v>
      </c>
      <c r="Q21" s="6">
        <v>4.02E-2</v>
      </c>
      <c r="R21" s="6">
        <v>2.0999999999999999E-3</v>
      </c>
      <c r="S21" s="6">
        <v>100.50839999999999</v>
      </c>
    </row>
    <row r="22" spans="1:19">
      <c r="A22" s="5"/>
      <c r="B22" s="5" t="s">
        <v>27</v>
      </c>
      <c r="C22" s="6">
        <v>-9.0635167449474103</v>
      </c>
      <c r="D22" s="6">
        <v>0.66453045619558504</v>
      </c>
      <c r="E22" s="6">
        <v>-10.041052086708691</v>
      </c>
      <c r="F22" s="6">
        <v>0.93533855537916966</v>
      </c>
      <c r="G22" s="6">
        <v>-5.3280233793360372</v>
      </c>
      <c r="H22" s="6">
        <v>0.99712940474984735</v>
      </c>
      <c r="I22" s="6">
        <v>0.13750000000000001</v>
      </c>
      <c r="J22" s="6">
        <v>3.1065</v>
      </c>
      <c r="K22" s="6">
        <v>69.847499999999997</v>
      </c>
      <c r="L22" s="6">
        <v>1.2200000000000001E-2</v>
      </c>
      <c r="M22" s="6">
        <v>2.3099999999999999E-2</v>
      </c>
      <c r="N22" s="6">
        <v>26.427099999999999</v>
      </c>
      <c r="O22" s="6">
        <v>0.58950000000000002</v>
      </c>
      <c r="P22" s="6">
        <v>0.29820000000000002</v>
      </c>
      <c r="Q22" s="6">
        <v>0.22170000000000001</v>
      </c>
      <c r="R22" s="6">
        <v>4.1000000000000003E-3</v>
      </c>
      <c r="S22" s="6">
        <v>100.6674</v>
      </c>
    </row>
    <row r="23" spans="1:19">
      <c r="A23" s="5"/>
      <c r="B23" s="5"/>
      <c r="C23" s="6">
        <v>-10.503803801495835</v>
      </c>
      <c r="D23" s="6">
        <v>0.52512018501429936</v>
      </c>
      <c r="E23" s="6">
        <v>-12.424424622055643</v>
      </c>
      <c r="F23" s="6">
        <v>0.77083888329831751</v>
      </c>
      <c r="G23" s="6">
        <v>-6.9624466452778089</v>
      </c>
      <c r="H23" s="6">
        <v>0.81777485339158784</v>
      </c>
      <c r="I23" s="6">
        <v>0.1409</v>
      </c>
      <c r="J23" s="6">
        <v>1.5744</v>
      </c>
      <c r="K23" s="6">
        <v>70.384100000000004</v>
      </c>
      <c r="L23" s="6">
        <v>1.26E-2</v>
      </c>
      <c r="M23" s="6">
        <v>2.0199999999999999E-2</v>
      </c>
      <c r="N23" s="6">
        <v>27.587499999999999</v>
      </c>
      <c r="O23" s="6">
        <v>0.56359999999999999</v>
      </c>
      <c r="P23" s="6">
        <v>0.29709999999999998</v>
      </c>
      <c r="Q23" s="6">
        <v>0.36559999999999998</v>
      </c>
      <c r="R23" s="6">
        <v>2.5000000000000001E-3</v>
      </c>
      <c r="S23" s="6">
        <v>100.9485</v>
      </c>
    </row>
    <row r="24" spans="1:19">
      <c r="A24" s="5"/>
      <c r="B24" s="5"/>
      <c r="C24" s="6">
        <v>-10.01826887541705</v>
      </c>
      <c r="D24" s="6">
        <v>0.47101262232393909</v>
      </c>
      <c r="E24" s="6">
        <v>-12.086956864743232</v>
      </c>
      <c r="F24" s="6">
        <v>0.82996685830718864</v>
      </c>
      <c r="G24" s="6">
        <v>-6.8774570495263658</v>
      </c>
      <c r="H24" s="6">
        <v>0.86535195582453506</v>
      </c>
      <c r="I24" s="6">
        <v>0.10589999999999999</v>
      </c>
      <c r="J24" s="6">
        <v>1.5752999999999999</v>
      </c>
      <c r="K24" s="6">
        <v>70.845100000000002</v>
      </c>
      <c r="L24" s="6">
        <v>2.5999999999999999E-3</v>
      </c>
      <c r="M24" s="6">
        <v>1.61E-2</v>
      </c>
      <c r="N24" s="6">
        <v>27.728000000000002</v>
      </c>
      <c r="O24" s="6">
        <v>0.43569999999999998</v>
      </c>
      <c r="P24" s="6">
        <v>0.29880000000000001</v>
      </c>
      <c r="Q24" s="6">
        <v>0.36549999999999999</v>
      </c>
      <c r="R24" s="6">
        <v>5.7999999999999996E-3</v>
      </c>
      <c r="S24" s="6">
        <v>101.3788</v>
      </c>
    </row>
    <row r="25" spans="1:19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5" t="s">
        <v>28</v>
      </c>
      <c r="B26" s="5" t="s">
        <v>29</v>
      </c>
      <c r="C26" s="6">
        <v>1.342227145744997</v>
      </c>
      <c r="D26" s="6">
        <v>0.53521853718457379</v>
      </c>
      <c r="E26" s="6">
        <v>-3.9349185612482316</v>
      </c>
      <c r="F26" s="6">
        <v>1.1551666158030713</v>
      </c>
      <c r="G26" s="6">
        <v>-4.6328766770356298</v>
      </c>
      <c r="H26" s="6">
        <v>1.1882206832513722</v>
      </c>
      <c r="I26" s="6">
        <v>0.24030000000000001</v>
      </c>
      <c r="J26" s="6">
        <v>2.4514</v>
      </c>
      <c r="K26" s="6">
        <v>68.932000000000002</v>
      </c>
      <c r="L26" s="6">
        <v>0.61170000000000002</v>
      </c>
      <c r="M26" s="6">
        <v>7.3000000000000001E-3</v>
      </c>
      <c r="N26" s="6">
        <v>26.613099999999999</v>
      </c>
      <c r="O26" s="6">
        <v>0.81789999999999996</v>
      </c>
      <c r="P26" s="6">
        <v>0.16889999999999999</v>
      </c>
      <c r="Q26" s="6">
        <v>0.2175</v>
      </c>
      <c r="R26" s="6">
        <v>4.4999999999999998E-2</v>
      </c>
      <c r="S26" s="6">
        <v>100.10509999999999</v>
      </c>
    </row>
    <row r="27" spans="1:19">
      <c r="B27" s="5" t="s">
        <v>30</v>
      </c>
      <c r="C27" s="6">
        <v>-3.3169033470579041</v>
      </c>
      <c r="D27" s="6">
        <v>0.48854368812812288</v>
      </c>
      <c r="E27" s="6">
        <v>-8.2243243500321022</v>
      </c>
      <c r="F27" s="6">
        <v>0.73444759699768669</v>
      </c>
      <c r="G27" s="6">
        <v>-6.4995346095619917</v>
      </c>
      <c r="H27" s="6">
        <v>0.77714282806728263</v>
      </c>
      <c r="I27" s="6">
        <v>0.1192</v>
      </c>
      <c r="J27" s="6">
        <v>1.0313000000000001</v>
      </c>
      <c r="K27" s="6">
        <v>61.2958</v>
      </c>
      <c r="L27" s="6">
        <v>8.5500000000000007E-2</v>
      </c>
      <c r="M27" s="6">
        <v>2.93E-2</v>
      </c>
      <c r="N27" s="6">
        <v>26.930499999999999</v>
      </c>
      <c r="O27" s="6">
        <v>10.480600000000001</v>
      </c>
      <c r="P27" s="6">
        <v>0.19650000000000001</v>
      </c>
      <c r="Q27" s="6">
        <v>0.22700000000000001</v>
      </c>
      <c r="R27" s="6">
        <v>7.6E-3</v>
      </c>
      <c r="S27" s="6">
        <v>100.4033</v>
      </c>
    </row>
    <row r="28" spans="1:19">
      <c r="A28" s="5"/>
      <c r="B28" s="5"/>
      <c r="C28" s="6">
        <v>-5.1548271164636539</v>
      </c>
      <c r="D28" s="6">
        <v>0.63509499590508667</v>
      </c>
      <c r="E28" s="6">
        <v>-4.6157783599544091</v>
      </c>
      <c r="F28" s="6">
        <v>0.60577720275445279</v>
      </c>
      <c r="G28" s="6">
        <v>-1.9352682593933088</v>
      </c>
      <c r="H28" s="6">
        <v>0.68994976931000784</v>
      </c>
      <c r="I28" s="6">
        <v>0.12089999999999999</v>
      </c>
      <c r="J28" s="6">
        <v>0.92959999999999998</v>
      </c>
      <c r="K28" s="6">
        <v>61.464599999999997</v>
      </c>
      <c r="L28" s="6">
        <v>6.6799999999999998E-2</v>
      </c>
      <c r="M28" s="6">
        <v>8.6999999999999994E-3</v>
      </c>
      <c r="N28" s="6">
        <v>27.038699999999999</v>
      </c>
      <c r="O28" s="6">
        <v>10.618</v>
      </c>
      <c r="P28" s="6">
        <v>0.1971</v>
      </c>
      <c r="Q28" s="6">
        <v>0.22450000000000001</v>
      </c>
      <c r="R28" s="6">
        <v>7.1000000000000004E-3</v>
      </c>
      <c r="S28" s="6">
        <v>100.676</v>
      </c>
    </row>
    <row r="29" spans="1:19">
      <c r="A29" s="5"/>
      <c r="B29" s="5"/>
      <c r="C29" s="6">
        <v>-3.147573152775168</v>
      </c>
      <c r="D29" s="6">
        <v>0.53561400540991055</v>
      </c>
      <c r="E29" s="6">
        <v>-7.4596686763879987</v>
      </c>
      <c r="F29" s="6">
        <v>0.79473752333666881</v>
      </c>
      <c r="G29" s="6">
        <v>-5.8229306369449114</v>
      </c>
      <c r="H29" s="6">
        <v>0.84212868488020021</v>
      </c>
      <c r="I29" s="6">
        <v>0.1719</v>
      </c>
      <c r="J29" s="6">
        <v>1.3263</v>
      </c>
      <c r="K29" s="6">
        <v>70.874099999999999</v>
      </c>
      <c r="L29" s="6">
        <v>6.54E-2</v>
      </c>
      <c r="M29" s="6">
        <v>0.1027</v>
      </c>
      <c r="N29" s="6">
        <v>28.27</v>
      </c>
      <c r="O29" s="6">
        <v>1.0243</v>
      </c>
      <c r="P29" s="6">
        <v>0.1051</v>
      </c>
      <c r="Q29" s="6">
        <v>3.15E-2</v>
      </c>
      <c r="R29" s="6">
        <v>7.7000000000000002E-3</v>
      </c>
      <c r="S29" s="6">
        <v>101.979</v>
      </c>
    </row>
    <row r="30" spans="1:19">
      <c r="A30" s="5"/>
      <c r="B30" s="5"/>
      <c r="C30" s="6">
        <v>-4.3499999999999996</v>
      </c>
      <c r="D30" s="6">
        <v>0.49</v>
      </c>
      <c r="E30" s="6">
        <v>-4.16</v>
      </c>
      <c r="F30" s="6">
        <v>0.65</v>
      </c>
      <c r="G30" s="6">
        <v>-1.9</v>
      </c>
      <c r="H30" s="6">
        <v>0.69</v>
      </c>
      <c r="I30" s="6">
        <v>0.12089999999999999</v>
      </c>
      <c r="J30" s="6">
        <v>0.92959999999999998</v>
      </c>
      <c r="K30" s="6">
        <v>61.464599999999997</v>
      </c>
      <c r="L30" s="6">
        <v>6.6799999999999998E-2</v>
      </c>
      <c r="M30" s="6">
        <v>8.6999999999999994E-3</v>
      </c>
      <c r="N30" s="6">
        <v>27.038699999999999</v>
      </c>
      <c r="O30" s="6">
        <v>10.618</v>
      </c>
      <c r="P30" s="6">
        <v>0.1971</v>
      </c>
      <c r="Q30" s="6">
        <v>0.22450000000000001</v>
      </c>
      <c r="R30" s="6">
        <v>7.1000000000000004E-3</v>
      </c>
      <c r="S30" s="6">
        <v>100.676</v>
      </c>
    </row>
    <row r="31" spans="1:19">
      <c r="A31" s="5"/>
      <c r="B31" s="5"/>
      <c r="C31" s="6">
        <v>-1.36</v>
      </c>
      <c r="D31" s="6">
        <v>0.37</v>
      </c>
      <c r="E31" s="6">
        <v>-6.34</v>
      </c>
      <c r="F31" s="6">
        <v>0.61</v>
      </c>
      <c r="G31" s="6">
        <v>-5.63</v>
      </c>
      <c r="H31" s="6">
        <v>0.64</v>
      </c>
      <c r="I31" s="6" t="s">
        <v>21</v>
      </c>
      <c r="J31" s="6" t="s">
        <v>21</v>
      </c>
      <c r="K31" s="6" t="s">
        <v>21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6" t="s">
        <v>21</v>
      </c>
      <c r="R31" s="6" t="s">
        <v>21</v>
      </c>
      <c r="S31" s="6" t="s">
        <v>21</v>
      </c>
    </row>
    <row r="32" spans="1:19">
      <c r="A32" s="5"/>
      <c r="B32" s="5" t="s">
        <v>31</v>
      </c>
      <c r="C32" s="6">
        <v>-6.7970199254553112</v>
      </c>
      <c r="D32" s="6">
        <v>0.39168959022483113</v>
      </c>
      <c r="E32" s="6">
        <v>-8.9745393111226228</v>
      </c>
      <c r="F32" s="6">
        <v>0.74375336251357282</v>
      </c>
      <c r="G32" s="6">
        <v>-5.4400889498858609</v>
      </c>
      <c r="H32" s="6">
        <v>0.77113814003634662</v>
      </c>
      <c r="I32" s="6">
        <v>0.12920000000000001</v>
      </c>
      <c r="J32" s="6">
        <v>1.4055</v>
      </c>
      <c r="K32" s="6">
        <v>70.746799999999993</v>
      </c>
      <c r="L32" s="6">
        <v>2.9100000000000001E-2</v>
      </c>
      <c r="M32" s="6">
        <v>2.2700000000000001E-2</v>
      </c>
      <c r="N32" s="6">
        <v>27.9666</v>
      </c>
      <c r="O32" s="6">
        <v>0.69699999999999995</v>
      </c>
      <c r="P32" s="6">
        <v>0.1837</v>
      </c>
      <c r="Q32" s="6">
        <v>0.23930000000000001</v>
      </c>
      <c r="R32" s="6">
        <v>1.41E-2</v>
      </c>
      <c r="S32" s="6">
        <v>101.434</v>
      </c>
    </row>
    <row r="33" spans="1:19">
      <c r="B33" s="5" t="s">
        <v>32</v>
      </c>
      <c r="C33" s="6">
        <v>-48.515030472610306</v>
      </c>
      <c r="D33" s="6">
        <v>0.6280722938520813</v>
      </c>
      <c r="E33" s="6">
        <v>-49.938354851851244</v>
      </c>
      <c r="F33" s="6">
        <v>0.70848301726432983</v>
      </c>
      <c r="G33" s="6">
        <v>-24.710539006093885</v>
      </c>
      <c r="H33" s="6">
        <v>0.78013727854572912</v>
      </c>
      <c r="I33" s="6">
        <v>0.1246</v>
      </c>
      <c r="J33" s="6">
        <v>7.7700000000000005E-2</v>
      </c>
      <c r="K33" s="6">
        <v>71.063999999999993</v>
      </c>
      <c r="L33" s="6">
        <v>0.1593</v>
      </c>
      <c r="M33" s="6">
        <v>5.3E-3</v>
      </c>
      <c r="N33" s="6">
        <v>28.528600000000001</v>
      </c>
      <c r="O33" s="6">
        <v>0.34420000000000001</v>
      </c>
      <c r="P33" s="6">
        <v>0.51100000000000001</v>
      </c>
      <c r="Q33" s="6">
        <v>0.28249999999999997</v>
      </c>
      <c r="R33" s="6">
        <v>6.0699999999999997E-2</v>
      </c>
      <c r="S33" s="6">
        <v>101.1579</v>
      </c>
    </row>
    <row r="34" spans="1:19">
      <c r="A34" s="5"/>
      <c r="B34" s="5"/>
      <c r="C34" s="6">
        <v>-49.975424629355132</v>
      </c>
      <c r="D34" s="6">
        <v>0.40500166712905611</v>
      </c>
      <c r="E34" s="6">
        <v>-51.312184725971548</v>
      </c>
      <c r="F34" s="6">
        <v>1.0028123702165035</v>
      </c>
      <c r="G34" s="6">
        <v>-25.324963918706878</v>
      </c>
      <c r="H34" s="6">
        <v>1.0246879403024451</v>
      </c>
      <c r="I34" s="6">
        <v>1.66E-2</v>
      </c>
      <c r="J34" s="6">
        <v>4.9399999999999999E-2</v>
      </c>
      <c r="K34" s="6">
        <v>71.1053</v>
      </c>
      <c r="L34" s="6">
        <v>8.7900000000000006E-2</v>
      </c>
      <c r="M34" s="6">
        <v>1.18E-2</v>
      </c>
      <c r="N34" s="6">
        <v>28.598400000000002</v>
      </c>
      <c r="O34" s="6">
        <v>0.34239999999999998</v>
      </c>
      <c r="P34" s="6">
        <v>0.24779999999999999</v>
      </c>
      <c r="Q34" s="6">
        <v>0.30609999999999998</v>
      </c>
      <c r="R34" s="6">
        <v>3.3399999999999999E-2</v>
      </c>
      <c r="S34" s="6">
        <v>100.7991</v>
      </c>
    </row>
    <row r="35" spans="1:19">
      <c r="A35" s="5"/>
      <c r="B35" s="5"/>
      <c r="C35" s="6">
        <v>-43.217008989749971</v>
      </c>
      <c r="D35" s="6">
        <v>0.54255586233467323</v>
      </c>
      <c r="E35" s="6">
        <v>-44.633100643965193</v>
      </c>
      <c r="F35" s="6">
        <v>0.9468762860478821</v>
      </c>
      <c r="G35" s="6">
        <v>-22.160255969295207</v>
      </c>
      <c r="H35" s="6">
        <v>0.98801391743175193</v>
      </c>
      <c r="I35" s="6">
        <v>1.2699999999999999E-2</v>
      </c>
      <c r="J35" s="6">
        <v>5.9799999999999999E-2</v>
      </c>
      <c r="K35" s="6">
        <v>71.035499999999999</v>
      </c>
      <c r="L35" s="6">
        <v>9.1399999999999995E-2</v>
      </c>
      <c r="M35" s="6">
        <v>1.41E-2</v>
      </c>
      <c r="N35" s="6">
        <v>28.4895</v>
      </c>
      <c r="O35" s="6">
        <v>0.1976</v>
      </c>
      <c r="P35" s="6">
        <v>0.24979999999999999</v>
      </c>
      <c r="Q35" s="6">
        <v>0.40100000000000002</v>
      </c>
      <c r="R35" s="6">
        <v>2.8799999999999999E-2</v>
      </c>
      <c r="S35" s="6">
        <v>100.5802</v>
      </c>
    </row>
    <row r="36" spans="1:19">
      <c r="A36" s="5"/>
      <c r="B36" s="5" t="s">
        <v>33</v>
      </c>
      <c r="C36" s="6">
        <v>-48.171748870102547</v>
      </c>
      <c r="D36" s="6">
        <v>0.52158036259749119</v>
      </c>
      <c r="E36" s="6">
        <v>-50.698276313754661</v>
      </c>
      <c r="F36" s="6">
        <v>0.85119700039580792</v>
      </c>
      <c r="G36" s="6">
        <v>-25.648966901301335</v>
      </c>
      <c r="H36" s="6">
        <v>0.89336307964201156</v>
      </c>
      <c r="I36" s="6">
        <v>0.9425</v>
      </c>
      <c r="J36" s="6">
        <v>0.60160000000000002</v>
      </c>
      <c r="K36" s="6">
        <v>69.741799999999998</v>
      </c>
      <c r="L36" s="6">
        <v>0.79239999999999999</v>
      </c>
      <c r="M36" s="6">
        <v>7.6E-3</v>
      </c>
      <c r="N36" s="6">
        <v>28.050699999999999</v>
      </c>
      <c r="O36" s="6">
        <v>0.32619999999999999</v>
      </c>
      <c r="P36" s="6">
        <v>0.752</v>
      </c>
      <c r="Q36" s="6">
        <v>0.252</v>
      </c>
      <c r="R36" s="6">
        <v>2.9000000000000001E-2</v>
      </c>
      <c r="S36" s="6">
        <v>101.4958</v>
      </c>
    </row>
    <row r="37" spans="1:19">
      <c r="A37" s="5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>
      <c r="A38" s="5" t="s">
        <v>34</v>
      </c>
      <c r="B38" s="5" t="s">
        <v>35</v>
      </c>
      <c r="C38" s="6">
        <v>-7.4948102780520678</v>
      </c>
      <c r="D38" s="6">
        <v>0.41448603254823474</v>
      </c>
      <c r="E38" s="6">
        <v>-9.0299181202234529</v>
      </c>
      <c r="F38" s="6">
        <v>0.71273169429876315</v>
      </c>
      <c r="G38" s="6">
        <v>-5.132616775636377</v>
      </c>
      <c r="H38" s="6">
        <v>0.74460783553787702</v>
      </c>
      <c r="I38" s="6">
        <v>0.21099999999999999</v>
      </c>
      <c r="J38" s="6">
        <v>7.3560999999999996</v>
      </c>
      <c r="K38" s="6">
        <v>69.096900000000005</v>
      </c>
      <c r="L38" s="6">
        <v>1.8599999999999998E-2</v>
      </c>
      <c r="M38" s="6">
        <v>2.5899999999999999E-2</v>
      </c>
      <c r="N38" s="6">
        <v>23.834700000000002</v>
      </c>
      <c r="O38" s="6">
        <v>0.40389999999999998</v>
      </c>
      <c r="P38" s="6">
        <v>0.29909999999999998</v>
      </c>
      <c r="Q38" s="6">
        <v>6.4100000000000004E-2</v>
      </c>
      <c r="R38" s="6">
        <v>2.0799999999999999E-2</v>
      </c>
      <c r="S38" s="6">
        <v>101.33110000000001</v>
      </c>
    </row>
    <row r="39" spans="1:19">
      <c r="A39" s="5"/>
      <c r="B39" s="5"/>
      <c r="C39" s="6">
        <v>-6.5796471373430938</v>
      </c>
      <c r="D39" s="6">
        <v>0.52343144974600186</v>
      </c>
      <c r="E39" s="6">
        <v>-8.3164077667126364</v>
      </c>
      <c r="F39" s="6">
        <v>0.63628739043545579</v>
      </c>
      <c r="G39" s="6">
        <v>-4.8949912552942276</v>
      </c>
      <c r="H39" s="6">
        <v>0.69205922125036368</v>
      </c>
      <c r="I39" s="6">
        <v>0.18790000000000001</v>
      </c>
      <c r="J39" s="6">
        <v>1.3844000000000001</v>
      </c>
      <c r="K39" s="6">
        <v>70.468100000000007</v>
      </c>
      <c r="L39" s="6">
        <v>2.4299999999999999E-2</v>
      </c>
      <c r="M39" s="6">
        <v>3.4599999999999999E-2</v>
      </c>
      <c r="N39" s="6">
        <v>27.606100000000001</v>
      </c>
      <c r="O39" s="6">
        <v>0.46050000000000002</v>
      </c>
      <c r="P39" s="6">
        <v>0.34820000000000001</v>
      </c>
      <c r="Q39" s="6">
        <v>7.5800000000000006E-2</v>
      </c>
      <c r="R39" s="6">
        <v>1.0200000000000001E-2</v>
      </c>
      <c r="S39" s="6">
        <v>100.6001</v>
      </c>
    </row>
    <row r="40" spans="1:19">
      <c r="A40" s="5"/>
      <c r="B40" s="5" t="s">
        <v>36</v>
      </c>
      <c r="C40" s="6">
        <v>-9.2833515198278764</v>
      </c>
      <c r="D40" s="6">
        <v>0.62047740818982811</v>
      </c>
      <c r="E40" s="6">
        <v>-11.374541150074101</v>
      </c>
      <c r="F40" s="6">
        <v>0.69983368603763751</v>
      </c>
      <c r="G40" s="6">
        <v>-6.5471983597636054</v>
      </c>
      <c r="H40" s="6">
        <v>0.77062901762042879</v>
      </c>
      <c r="I40" s="6">
        <v>0.16869999999999999</v>
      </c>
      <c r="J40" s="6">
        <v>0.58960000000000001</v>
      </c>
      <c r="K40" s="6">
        <v>70.754099999999994</v>
      </c>
      <c r="L40" s="6">
        <v>1.6E-2</v>
      </c>
      <c r="M40" s="6">
        <v>5.7000000000000002E-3</v>
      </c>
      <c r="N40" s="6">
        <v>28.3843</v>
      </c>
      <c r="O40" s="6">
        <v>0.6583</v>
      </c>
      <c r="P40" s="6">
        <v>0.27679999999999999</v>
      </c>
      <c r="Q40" s="6">
        <v>0.22120000000000001</v>
      </c>
      <c r="R40" s="6">
        <v>1.18E-2</v>
      </c>
      <c r="S40" s="6">
        <v>101.0865</v>
      </c>
    </row>
    <row r="41" spans="1:19">
      <c r="A41" s="5"/>
      <c r="B41" s="5" t="s">
        <v>37</v>
      </c>
      <c r="C41" s="6">
        <v>-9.0659001397403767</v>
      </c>
      <c r="D41" s="6">
        <v>0.50724919849778771</v>
      </c>
      <c r="E41" s="6">
        <v>-9.2777106590344243</v>
      </c>
      <c r="F41" s="6">
        <v>0.65130776442613214</v>
      </c>
      <c r="G41" s="6">
        <v>-4.5634425863694279</v>
      </c>
      <c r="H41" s="6">
        <v>0.70269210685278916</v>
      </c>
      <c r="I41" s="6">
        <v>0.13600000000000001</v>
      </c>
      <c r="J41" s="6">
        <v>0.8901</v>
      </c>
      <c r="K41" s="6">
        <v>70.143799999999999</v>
      </c>
      <c r="L41" s="6">
        <v>9.7999999999999997E-3</v>
      </c>
      <c r="M41" s="6">
        <v>8.8999999999999999E-3</v>
      </c>
      <c r="N41" s="6">
        <v>28.2623</v>
      </c>
      <c r="O41" s="6">
        <v>0.98899999999999999</v>
      </c>
      <c r="P41" s="6">
        <v>0.22450000000000001</v>
      </c>
      <c r="Q41" s="6">
        <v>0.33960000000000001</v>
      </c>
      <c r="R41" s="6">
        <v>1.49E-2</v>
      </c>
      <c r="S41" s="6">
        <v>101.0189</v>
      </c>
    </row>
    <row r="42" spans="1:19">
      <c r="A42" s="5"/>
      <c r="B42" s="5" t="s">
        <v>38</v>
      </c>
      <c r="C42" s="6">
        <v>-31.04</v>
      </c>
      <c r="D42" s="6">
        <v>0.42</v>
      </c>
      <c r="E42" s="6">
        <v>-32.71</v>
      </c>
      <c r="F42" s="6">
        <v>0.63</v>
      </c>
      <c r="G42" s="6">
        <v>-16.57</v>
      </c>
      <c r="H42" s="6">
        <v>0.67</v>
      </c>
      <c r="I42" s="7">
        <v>1.4138999999999999</v>
      </c>
      <c r="J42" s="7">
        <v>2.5087999999999999</v>
      </c>
      <c r="K42" s="7">
        <v>69.525599999999997</v>
      </c>
      <c r="L42" s="6" t="s">
        <v>21</v>
      </c>
      <c r="M42" s="7">
        <v>2.6200000000000001E-2</v>
      </c>
      <c r="N42" s="7">
        <v>25.741099999999999</v>
      </c>
      <c r="O42" s="7">
        <v>0.19969999999999999</v>
      </c>
      <c r="P42" s="7">
        <v>0.94689999999999996</v>
      </c>
      <c r="Q42" s="7">
        <v>0.2326</v>
      </c>
      <c r="R42" s="6" t="s">
        <v>21</v>
      </c>
      <c r="S42" s="7">
        <v>100.5949</v>
      </c>
    </row>
    <row r="43" spans="1:19">
      <c r="A43" s="5"/>
      <c r="B43" s="5" t="s">
        <v>39</v>
      </c>
      <c r="C43" s="6">
        <v>-32.086799335333396</v>
      </c>
      <c r="D43" s="6">
        <v>0.58578249247552605</v>
      </c>
      <c r="E43" s="6">
        <v>-33.13029832834777</v>
      </c>
      <c r="F43" s="6">
        <v>0.87714239034281616</v>
      </c>
      <c r="G43" s="6">
        <v>-16.445162673974405</v>
      </c>
      <c r="H43" s="6">
        <v>0.92852793931051547</v>
      </c>
      <c r="I43" s="6">
        <v>0.24840000000000001</v>
      </c>
      <c r="J43" s="6">
        <v>0.75260000000000005</v>
      </c>
      <c r="K43" s="6">
        <v>71.391599999999997</v>
      </c>
      <c r="L43" s="6">
        <v>0.12690000000000001</v>
      </c>
      <c r="M43" s="6">
        <v>9.7000000000000003E-3</v>
      </c>
      <c r="N43" s="6">
        <v>28.372900000000001</v>
      </c>
      <c r="O43" s="6">
        <v>0.1492</v>
      </c>
      <c r="P43" s="6">
        <v>6.93E-2</v>
      </c>
      <c r="Q43" s="6">
        <v>0.29260000000000003</v>
      </c>
      <c r="R43" s="6">
        <v>5.5399999999999998E-2</v>
      </c>
      <c r="S43" s="6">
        <v>101.4686</v>
      </c>
    </row>
    <row r="44" spans="1:19">
      <c r="A44" s="5"/>
      <c r="B44" s="5"/>
      <c r="C44" s="6">
        <v>-35.96</v>
      </c>
      <c r="D44" s="6">
        <v>0.51</v>
      </c>
      <c r="E44" s="6">
        <v>-37.119999999999997</v>
      </c>
      <c r="F44" s="6">
        <v>0.57999999999999996</v>
      </c>
      <c r="G44" s="6">
        <v>-18.420000000000002</v>
      </c>
      <c r="H44" s="6">
        <v>0.64</v>
      </c>
      <c r="I44" s="6" t="s">
        <v>21</v>
      </c>
      <c r="J44" s="6" t="s">
        <v>21</v>
      </c>
      <c r="K44" s="6" t="s">
        <v>21</v>
      </c>
      <c r="L44" s="6" t="s">
        <v>21</v>
      </c>
      <c r="M44" s="6" t="s">
        <v>21</v>
      </c>
      <c r="N44" s="6" t="s">
        <v>21</v>
      </c>
      <c r="O44" s="6" t="s">
        <v>21</v>
      </c>
      <c r="P44" s="6" t="s">
        <v>21</v>
      </c>
      <c r="Q44" s="6" t="s">
        <v>21</v>
      </c>
      <c r="R44" s="6" t="s">
        <v>21</v>
      </c>
      <c r="S44" s="6" t="s">
        <v>21</v>
      </c>
    </row>
    <row r="45" spans="1:19">
      <c r="B45" s="5" t="s">
        <v>40</v>
      </c>
      <c r="C45" s="6">
        <v>-38.784947384337656</v>
      </c>
      <c r="D45" s="6">
        <v>0.54912821980875559</v>
      </c>
      <c r="E45" s="6">
        <v>-40.320693488236302</v>
      </c>
      <c r="F45" s="6">
        <v>0.85264074997096917</v>
      </c>
      <c r="G45" s="6">
        <v>-20.152520848380721</v>
      </c>
      <c r="H45" s="6">
        <v>0.89918471501419706</v>
      </c>
      <c r="I45" s="6">
        <v>0.55310000000000004</v>
      </c>
      <c r="J45" s="6">
        <v>1.0805</v>
      </c>
      <c r="K45" s="6">
        <v>69.529899999999998</v>
      </c>
      <c r="L45" s="6">
        <v>0.70569999999999999</v>
      </c>
      <c r="M45" s="6">
        <v>4.8599999999999997E-2</v>
      </c>
      <c r="N45" s="6">
        <v>27.853300000000001</v>
      </c>
      <c r="O45" s="6">
        <v>0.55189999999999995</v>
      </c>
      <c r="P45" s="6">
        <v>1.0226</v>
      </c>
      <c r="Q45" s="6">
        <v>0.31659999999999999</v>
      </c>
      <c r="R45" s="6">
        <v>2.3900000000000001E-2</v>
      </c>
      <c r="S45" s="6">
        <v>101.6861</v>
      </c>
    </row>
    <row r="46" spans="1:19"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>
      <c r="A47" s="5" t="s">
        <v>41</v>
      </c>
      <c r="B47" s="5" t="s">
        <v>42</v>
      </c>
      <c r="C47" s="6">
        <v>-5.4217475746295101</v>
      </c>
      <c r="D47" s="6">
        <v>0.46358350113680807</v>
      </c>
      <c r="E47" s="6">
        <v>-8.0004997073423496</v>
      </c>
      <c r="F47" s="6">
        <v>0.69164358866378983</v>
      </c>
      <c r="G47" s="6">
        <v>-5.1811909685350042</v>
      </c>
      <c r="H47" s="6">
        <v>0.73244960679000071</v>
      </c>
      <c r="I47" s="6">
        <v>0.13070000000000001</v>
      </c>
      <c r="J47" s="6">
        <v>0.66010000000000002</v>
      </c>
      <c r="K47" s="6">
        <v>69.756100000000004</v>
      </c>
      <c r="L47" s="6">
        <v>1.1900000000000001E-2</v>
      </c>
      <c r="M47" s="6">
        <v>1.43E-2</v>
      </c>
      <c r="N47" s="6">
        <v>28.14</v>
      </c>
      <c r="O47" s="6">
        <v>1.4336</v>
      </c>
      <c r="P47" s="6">
        <v>0.2283</v>
      </c>
      <c r="Q47" s="6">
        <v>9.9400000000000002E-2</v>
      </c>
      <c r="R47" s="6">
        <v>3.5000000000000001E-3</v>
      </c>
      <c r="S47" s="6">
        <v>100.47790000000001</v>
      </c>
    </row>
    <row r="48" spans="1:19">
      <c r="A48" s="5"/>
      <c r="B48" s="5"/>
      <c r="C48" s="6">
        <v>-3.3489660219317976</v>
      </c>
      <c r="D48" s="6">
        <v>0.5065853482267183</v>
      </c>
      <c r="E48" s="6">
        <v>-5.452425476421042</v>
      </c>
      <c r="F48" s="6">
        <v>0.81471773724354613</v>
      </c>
      <c r="G48" s="6">
        <v>-3.7109631450165073</v>
      </c>
      <c r="H48" s="6">
        <v>0.8562461071009404</v>
      </c>
      <c r="I48" s="6">
        <v>0.15679999999999999</v>
      </c>
      <c r="J48" s="6">
        <v>0.74309999999999998</v>
      </c>
      <c r="K48" s="6">
        <v>68.418599999999998</v>
      </c>
      <c r="L48" s="6">
        <v>3.2300000000000002E-2</v>
      </c>
      <c r="M48" s="6">
        <v>4.5699999999999998E-2</v>
      </c>
      <c r="N48" s="6">
        <v>27.6082</v>
      </c>
      <c r="O48" s="6">
        <v>1.0852999999999999</v>
      </c>
      <c r="P48" s="6">
        <v>0.2702</v>
      </c>
      <c r="Q48" s="6">
        <v>0.27389999999999998</v>
      </c>
      <c r="R48" s="6">
        <v>6.1999999999999998E-3</v>
      </c>
      <c r="S48" s="6">
        <v>98.640299999999996</v>
      </c>
    </row>
    <row r="49" spans="1:19">
      <c r="A49" s="5"/>
      <c r="B49" s="5"/>
      <c r="C49" s="6">
        <v>-4.1500000000000004</v>
      </c>
      <c r="D49" s="6">
        <v>0.41</v>
      </c>
      <c r="E49" s="6">
        <v>-6.84</v>
      </c>
      <c r="F49" s="6">
        <v>0.46</v>
      </c>
      <c r="G49" s="6">
        <v>-4.6900000000000004</v>
      </c>
      <c r="H49" s="6">
        <v>0.51</v>
      </c>
      <c r="I49" s="7">
        <v>0.19259999999999999</v>
      </c>
      <c r="J49" s="7">
        <v>0.76749999999999996</v>
      </c>
      <c r="K49" s="7">
        <v>69.638099999999994</v>
      </c>
      <c r="L49" s="6" t="s">
        <v>21</v>
      </c>
      <c r="M49" s="7">
        <v>5.2499999999999998E-2</v>
      </c>
      <c r="N49" s="7">
        <v>27.077000000000002</v>
      </c>
      <c r="O49" s="7">
        <v>1.1497999999999999</v>
      </c>
      <c r="P49" s="7">
        <v>0.26819999999999999</v>
      </c>
      <c r="Q49" s="7">
        <v>0.22389999999999999</v>
      </c>
      <c r="R49" s="6" t="s">
        <v>21</v>
      </c>
      <c r="S49" s="7">
        <v>99.369500000000002</v>
      </c>
    </row>
    <row r="50" spans="1:19">
      <c r="A50" s="5"/>
      <c r="B50" s="5" t="s">
        <v>43</v>
      </c>
      <c r="C50" s="6">
        <v>-9.7117045367261117</v>
      </c>
      <c r="D50" s="6">
        <v>0.38368954311757869</v>
      </c>
      <c r="E50" s="6">
        <v>-9.938116555371705</v>
      </c>
      <c r="F50" s="6">
        <v>0.75557175950173616</v>
      </c>
      <c r="G50" s="6">
        <v>-4.8880301962741264</v>
      </c>
      <c r="H50" s="6">
        <v>0.78147062677182444</v>
      </c>
      <c r="I50" s="6">
        <v>0.1245</v>
      </c>
      <c r="J50" s="6">
        <v>0.60419999999999996</v>
      </c>
      <c r="K50" s="6">
        <v>70.423100000000005</v>
      </c>
      <c r="L50" s="6">
        <v>3.7900000000000003E-2</v>
      </c>
      <c r="M50" s="6">
        <v>1.4200000000000001E-2</v>
      </c>
      <c r="N50" s="6">
        <v>28.238399999999999</v>
      </c>
      <c r="O50" s="6">
        <v>0.79979999999999996</v>
      </c>
      <c r="P50" s="6">
        <v>0.28070000000000001</v>
      </c>
      <c r="Q50" s="6">
        <v>0.23480000000000001</v>
      </c>
      <c r="R50" s="6">
        <v>1.49E-2</v>
      </c>
      <c r="S50" s="6">
        <v>100.77249999999999</v>
      </c>
    </row>
    <row r="51" spans="1:19">
      <c r="A51" s="5"/>
      <c r="B51" s="5" t="s">
        <v>44</v>
      </c>
      <c r="C51" s="6">
        <v>-1.3044474202169432</v>
      </c>
      <c r="D51" s="6">
        <v>0.60149126531226083</v>
      </c>
      <c r="E51" s="6">
        <v>-5.3849332777189236</v>
      </c>
      <c r="F51" s="6">
        <v>0.89913139934575081</v>
      </c>
      <c r="G51" s="6">
        <v>-4.7066206192061131</v>
      </c>
      <c r="H51" s="6">
        <v>0.95197991596095233</v>
      </c>
      <c r="I51" s="6">
        <v>0.14030000000000001</v>
      </c>
      <c r="J51" s="6">
        <v>1.6093</v>
      </c>
      <c r="K51" s="6">
        <v>69.550399999999996</v>
      </c>
      <c r="L51" s="6">
        <v>1.8599999999999998E-2</v>
      </c>
      <c r="M51" s="6">
        <v>1.0999999999999999E-2</v>
      </c>
      <c r="N51" s="6">
        <v>27.24</v>
      </c>
      <c r="O51" s="6">
        <v>1.1503000000000001</v>
      </c>
      <c r="P51" s="6">
        <v>0.27789999999999998</v>
      </c>
      <c r="Q51" s="6">
        <v>0.16439999999999999</v>
      </c>
      <c r="R51" s="6">
        <v>4.7999999999999996E-3</v>
      </c>
      <c r="S51" s="6">
        <v>100.167</v>
      </c>
    </row>
    <row r="52" spans="1:19">
      <c r="A52" s="5"/>
      <c r="B52" s="5" t="s">
        <v>45</v>
      </c>
      <c r="C52" s="6">
        <v>-41.943789590825091</v>
      </c>
      <c r="D52" s="6">
        <v>0.47840236935984448</v>
      </c>
      <c r="E52" s="6">
        <v>-42.943614526484581</v>
      </c>
      <c r="F52" s="6">
        <v>0.63460887975916092</v>
      </c>
      <c r="G52" s="6">
        <v>-21.132843939255533</v>
      </c>
      <c r="H52" s="6">
        <v>0.68162640874047808</v>
      </c>
      <c r="I52" s="6">
        <v>1.1599999999999999E-2</v>
      </c>
      <c r="J52" s="6">
        <v>1.3588</v>
      </c>
      <c r="K52" s="6">
        <v>70.985699999999994</v>
      </c>
      <c r="L52" s="6">
        <v>0.14480000000000001</v>
      </c>
      <c r="M52" s="6">
        <v>1.8499999999999999E-2</v>
      </c>
      <c r="N52" s="6">
        <v>27.722100000000001</v>
      </c>
      <c r="O52" s="6">
        <v>6.13E-2</v>
      </c>
      <c r="P52" s="6">
        <v>0.24060000000000001</v>
      </c>
      <c r="Q52" s="6">
        <v>0.2596</v>
      </c>
      <c r="R52" s="6">
        <v>2.5899999999999999E-2</v>
      </c>
      <c r="S52" s="6">
        <v>100.8289</v>
      </c>
    </row>
    <row r="53" spans="1:19">
      <c r="C53" s="6">
        <v>-32.54</v>
      </c>
      <c r="D53" s="6">
        <v>1.24</v>
      </c>
      <c r="E53" s="6">
        <v>-33.61</v>
      </c>
      <c r="F53" s="6">
        <v>1.52</v>
      </c>
      <c r="G53" s="6">
        <v>-16.690000000000001</v>
      </c>
      <c r="H53" s="6">
        <v>1.65</v>
      </c>
      <c r="I53" s="7">
        <v>3.09E-2</v>
      </c>
      <c r="J53" s="7">
        <v>1.2356</v>
      </c>
      <c r="K53" s="7">
        <v>71.266400000000004</v>
      </c>
      <c r="L53" s="6" t="s">
        <v>21</v>
      </c>
      <c r="M53" s="7">
        <v>1.29E-2</v>
      </c>
      <c r="N53" s="7">
        <v>27.141300000000001</v>
      </c>
      <c r="O53" s="7">
        <v>6.7199999999999996E-2</v>
      </c>
      <c r="P53" s="7">
        <v>0.23019999999999999</v>
      </c>
      <c r="Q53" s="7">
        <v>0.2404</v>
      </c>
      <c r="R53" s="6" t="s">
        <v>21</v>
      </c>
      <c r="S53" s="7">
        <v>100.22499999999999</v>
      </c>
    </row>
    <row r="54" spans="1:19" ht="15" thickBot="1">
      <c r="A54" s="8"/>
      <c r="B54" s="8"/>
      <c r="C54" s="9">
        <v>-40.479999999999997</v>
      </c>
      <c r="D54" s="10">
        <v>0.69</v>
      </c>
      <c r="E54" s="9">
        <v>-42.87</v>
      </c>
      <c r="F54" s="9">
        <v>0.8</v>
      </c>
      <c r="G54" s="9">
        <v>-21.82</v>
      </c>
      <c r="H54" s="9">
        <v>0.87</v>
      </c>
      <c r="I54" s="11">
        <v>7.7899999999999997E-2</v>
      </c>
      <c r="J54" s="11">
        <v>1.6555</v>
      </c>
      <c r="K54" s="11">
        <v>70.739000000000004</v>
      </c>
      <c r="L54" s="9" t="s">
        <v>21</v>
      </c>
      <c r="M54" s="11">
        <v>1.9E-2</v>
      </c>
      <c r="N54" s="11">
        <v>27.712900000000001</v>
      </c>
      <c r="O54" s="11">
        <v>0.2215</v>
      </c>
      <c r="P54" s="11">
        <v>0.13139999999999999</v>
      </c>
      <c r="Q54" s="11">
        <v>0.23400000000000001</v>
      </c>
      <c r="R54" s="9" t="s">
        <v>21</v>
      </c>
      <c r="S54" s="11">
        <v>100.7912</v>
      </c>
    </row>
    <row r="55" spans="1:19">
      <c r="C55" s="6"/>
      <c r="D55" s="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</sheetData>
  <mergeCells count="4">
    <mergeCell ref="A3:A4"/>
    <mergeCell ref="B3:B4"/>
    <mergeCell ref="C4:H4"/>
    <mergeCell ref="I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7F121-168D-4E11-9EA6-A45E35B616C8}">
  <dimension ref="A2:S67"/>
  <sheetViews>
    <sheetView workbookViewId="0"/>
  </sheetViews>
  <sheetFormatPr baseColWidth="10" defaultRowHeight="14.4"/>
  <cols>
    <col min="1" max="1" width="13" customWidth="1"/>
    <col min="2" max="2" width="10.77734375" customWidth="1"/>
    <col min="3" max="3" width="5.21875" customWidth="1"/>
    <col min="4" max="4" width="3.5546875" customWidth="1"/>
    <col min="5" max="5" width="5.21875" customWidth="1"/>
    <col min="6" max="6" width="3.5546875" customWidth="1"/>
    <col min="7" max="7" width="5.21875" customWidth="1"/>
    <col min="8" max="8" width="3.5546875" customWidth="1"/>
    <col min="9" max="19" width="5.77734375" customWidth="1"/>
  </cols>
  <sheetData>
    <row r="2" spans="1:19" ht="15" thickBot="1"/>
    <row r="3" spans="1:19" ht="16.8" thickTop="1">
      <c r="A3" s="31" t="s">
        <v>0</v>
      </c>
      <c r="B3" s="31" t="s">
        <v>1</v>
      </c>
      <c r="C3" s="1" t="s">
        <v>2</v>
      </c>
      <c r="D3" s="2" t="s">
        <v>3</v>
      </c>
      <c r="E3" s="1" t="s">
        <v>4</v>
      </c>
      <c r="F3" s="2" t="s">
        <v>3</v>
      </c>
      <c r="G3" s="1" t="s">
        <v>5</v>
      </c>
      <c r="H3" s="2" t="s">
        <v>3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  <c r="Q3" s="13" t="s">
        <v>15</v>
      </c>
      <c r="R3" s="13" t="s">
        <v>16</v>
      </c>
      <c r="S3" s="34" t="s">
        <v>46</v>
      </c>
    </row>
    <row r="4" spans="1:19" ht="15" thickBot="1">
      <c r="A4" s="32"/>
      <c r="B4" s="32"/>
      <c r="C4" s="33" t="s">
        <v>17</v>
      </c>
      <c r="D4" s="33"/>
      <c r="E4" s="33"/>
      <c r="F4" s="33"/>
      <c r="G4" s="33"/>
      <c r="H4" s="33"/>
      <c r="I4" s="35" t="s">
        <v>18</v>
      </c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1:19" ht="15" thickTop="1">
      <c r="A5" s="44"/>
      <c r="B5" s="44"/>
      <c r="C5" s="45"/>
      <c r="D5" s="45"/>
      <c r="E5" s="45"/>
      <c r="F5" s="45"/>
      <c r="G5" s="45"/>
      <c r="H5" s="45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</row>
    <row r="6" spans="1:19">
      <c r="A6" s="5" t="s">
        <v>19</v>
      </c>
      <c r="B6" s="5" t="s">
        <v>47</v>
      </c>
      <c r="C6" s="5" t="s">
        <v>48</v>
      </c>
      <c r="D6" s="5" t="s">
        <v>48</v>
      </c>
      <c r="E6" s="5" t="s">
        <v>48</v>
      </c>
      <c r="F6" s="5" t="s">
        <v>48</v>
      </c>
      <c r="G6" s="5" t="s">
        <v>48</v>
      </c>
      <c r="H6" s="5" t="s">
        <v>48</v>
      </c>
      <c r="I6" s="6">
        <v>40.957099999999997</v>
      </c>
      <c r="J6" s="6">
        <v>1.9356</v>
      </c>
      <c r="K6" s="6">
        <v>0.1331</v>
      </c>
      <c r="L6" s="6">
        <v>0.36459999999999998</v>
      </c>
      <c r="M6" s="6">
        <v>4.7699999999999999E-2</v>
      </c>
      <c r="N6" s="6">
        <v>54.4163</v>
      </c>
      <c r="O6" s="6">
        <v>0.20219999999999999</v>
      </c>
      <c r="P6" s="6">
        <v>0.1646</v>
      </c>
      <c r="Q6" s="6">
        <v>1.3899999999999999E-2</v>
      </c>
      <c r="R6" s="6">
        <v>98.235200000000006</v>
      </c>
      <c r="S6" s="14">
        <f>(N6/40.3114*24.305)/(N6*24.305/40.3114+J6*55.845/71.8464)*100</f>
        <v>95.615438511085145</v>
      </c>
    </row>
    <row r="7" spans="1:19">
      <c r="A7" s="5"/>
      <c r="B7" s="5"/>
      <c r="C7" s="5" t="s">
        <v>48</v>
      </c>
      <c r="D7" s="5" t="s">
        <v>48</v>
      </c>
      <c r="E7" s="5" t="s">
        <v>48</v>
      </c>
      <c r="F7" s="5" t="s">
        <v>48</v>
      </c>
      <c r="G7" s="5" t="s">
        <v>48</v>
      </c>
      <c r="H7" s="5" t="s">
        <v>48</v>
      </c>
      <c r="I7" s="6">
        <v>40.861800000000002</v>
      </c>
      <c r="J7" s="6">
        <v>6.1692999999999998</v>
      </c>
      <c r="K7" s="6">
        <v>1.46E-2</v>
      </c>
      <c r="L7" s="6">
        <v>0.2351</v>
      </c>
      <c r="M7" s="6">
        <v>4.9299999999999997E-2</v>
      </c>
      <c r="N7" s="6">
        <v>52.264200000000002</v>
      </c>
      <c r="O7" s="6">
        <v>4.99E-2</v>
      </c>
      <c r="P7" s="6">
        <v>3.5799999999999998E-2</v>
      </c>
      <c r="Q7" s="6">
        <v>2.6499999999999999E-2</v>
      </c>
      <c r="R7" s="6">
        <v>99.706599999999995</v>
      </c>
      <c r="S7" s="14">
        <f t="shared" ref="S7:S65" si="0">(N7/40.3114*24.305)/(N7*24.305/40.3114+J7*55.845/71.8464)*100</f>
        <v>86.792375930098331</v>
      </c>
    </row>
    <row r="8" spans="1:19">
      <c r="A8" s="5"/>
      <c r="B8" s="5"/>
      <c r="C8" s="6">
        <v>-5.4929159182563394</v>
      </c>
      <c r="D8" s="6">
        <v>0.33639558062730429</v>
      </c>
      <c r="E8" s="6">
        <v>-8.3522959519357016</v>
      </c>
      <c r="F8" s="6">
        <v>0.67843768516544811</v>
      </c>
      <c r="G8" s="6">
        <v>-5.4959796744424052</v>
      </c>
      <c r="H8" s="6">
        <v>0.70062593004186247</v>
      </c>
      <c r="I8" s="6">
        <v>41.318199999999997</v>
      </c>
      <c r="J8" s="6">
        <v>2.0634999999999999</v>
      </c>
      <c r="K8" s="6">
        <v>7.9699999999999993E-2</v>
      </c>
      <c r="L8" s="6">
        <v>0.24679999999999999</v>
      </c>
      <c r="M8" s="6">
        <v>4.7199999999999999E-2</v>
      </c>
      <c r="N8" s="6">
        <v>54.6143</v>
      </c>
      <c r="O8" s="6">
        <v>0.15140000000000001</v>
      </c>
      <c r="P8" s="6">
        <v>0.12470000000000001</v>
      </c>
      <c r="Q8" s="6">
        <v>1.8100000000000002E-2</v>
      </c>
      <c r="R8" s="6">
        <v>98.664000000000001</v>
      </c>
      <c r="S8" s="14">
        <f t="shared" si="0"/>
        <v>95.355332537098462</v>
      </c>
    </row>
    <row r="9" spans="1:19">
      <c r="A9" s="5"/>
      <c r="B9" s="5"/>
      <c r="C9" s="5" t="s">
        <v>48</v>
      </c>
      <c r="D9" s="5" t="s">
        <v>48</v>
      </c>
      <c r="E9" s="5" t="s">
        <v>48</v>
      </c>
      <c r="F9" s="5" t="s">
        <v>48</v>
      </c>
      <c r="G9" s="5" t="s">
        <v>48</v>
      </c>
      <c r="H9" s="5" t="s">
        <v>48</v>
      </c>
      <c r="I9" s="6">
        <v>41.329300000000003</v>
      </c>
      <c r="J9" s="6">
        <v>2.1055000000000001</v>
      </c>
      <c r="K9" s="6">
        <v>6.6600000000000006E-2</v>
      </c>
      <c r="L9" s="6">
        <v>0.1961</v>
      </c>
      <c r="M9" s="6">
        <v>4.7800000000000002E-2</v>
      </c>
      <c r="N9" s="6">
        <v>55.071399999999997</v>
      </c>
      <c r="O9" s="6">
        <v>0.17480000000000001</v>
      </c>
      <c r="P9" s="6">
        <v>8.5999999999999993E-2</v>
      </c>
      <c r="Q9" s="6">
        <v>1.7000000000000001E-2</v>
      </c>
      <c r="R9" s="6">
        <v>99.094399999999993</v>
      </c>
      <c r="S9" s="14">
        <f t="shared" si="0"/>
        <v>95.302724998767403</v>
      </c>
    </row>
    <row r="10" spans="1:19">
      <c r="A10" s="5"/>
      <c r="B10" s="5"/>
      <c r="C10" s="5" t="s">
        <v>48</v>
      </c>
      <c r="D10" s="5" t="s">
        <v>48</v>
      </c>
      <c r="E10" s="5" t="s">
        <v>48</v>
      </c>
      <c r="F10" s="5" t="s">
        <v>48</v>
      </c>
      <c r="G10" s="5" t="s">
        <v>48</v>
      </c>
      <c r="H10" s="5" t="s">
        <v>48</v>
      </c>
      <c r="I10" s="6">
        <v>41.029600000000002</v>
      </c>
      <c r="J10" s="6">
        <v>4.2412000000000001</v>
      </c>
      <c r="K10" s="6">
        <v>2.2800000000000001E-2</v>
      </c>
      <c r="L10" s="6">
        <v>0.1736</v>
      </c>
      <c r="M10" s="6">
        <v>5.1499999999999997E-2</v>
      </c>
      <c r="N10" s="6">
        <v>53.316800000000001</v>
      </c>
      <c r="O10" s="6">
        <v>0.1595</v>
      </c>
      <c r="P10" s="6">
        <v>8.6099999999999996E-2</v>
      </c>
      <c r="Q10" s="6">
        <v>1.6500000000000001E-2</v>
      </c>
      <c r="R10" s="6">
        <v>99.0976</v>
      </c>
      <c r="S10" s="14">
        <f t="shared" si="0"/>
        <v>90.698823806195804</v>
      </c>
    </row>
    <row r="11" spans="1:19">
      <c r="A11" s="5"/>
      <c r="B11" s="5"/>
      <c r="C11" s="6">
        <v>-5.4813982703403736</v>
      </c>
      <c r="D11" s="6">
        <v>0.31887750386615871</v>
      </c>
      <c r="E11" s="6">
        <v>-8.8131231369372678</v>
      </c>
      <c r="F11" s="6">
        <v>0.70534393909246174</v>
      </c>
      <c r="G11" s="6">
        <v>-5.9627960363602739</v>
      </c>
      <c r="H11" s="6">
        <v>0.7245723693509678</v>
      </c>
      <c r="I11" s="6">
        <v>41.324100000000001</v>
      </c>
      <c r="J11" s="6">
        <v>2.6431</v>
      </c>
      <c r="K11" s="6">
        <v>6.5299999999999997E-2</v>
      </c>
      <c r="L11" s="6">
        <v>0.18740000000000001</v>
      </c>
      <c r="M11" s="6">
        <v>4.0300000000000002E-2</v>
      </c>
      <c r="N11" s="6">
        <v>54.718800000000002</v>
      </c>
      <c r="O11" s="6">
        <v>0.12330000000000001</v>
      </c>
      <c r="P11" s="6">
        <v>0.1401</v>
      </c>
      <c r="Q11" s="6">
        <v>3.0700000000000002E-2</v>
      </c>
      <c r="R11" s="6">
        <v>99.272999999999996</v>
      </c>
      <c r="S11" s="14">
        <f t="shared" si="0"/>
        <v>94.13790187199173</v>
      </c>
    </row>
    <row r="12" spans="1:19">
      <c r="A12" s="5"/>
      <c r="B12" s="5"/>
      <c r="C12" s="5" t="s">
        <v>48</v>
      </c>
      <c r="D12" s="5" t="s">
        <v>48</v>
      </c>
      <c r="E12" s="5" t="s">
        <v>48</v>
      </c>
      <c r="F12" s="5" t="s">
        <v>48</v>
      </c>
      <c r="G12" s="5" t="s">
        <v>48</v>
      </c>
      <c r="H12" s="5" t="s">
        <v>48</v>
      </c>
      <c r="I12" s="6">
        <v>41.0518</v>
      </c>
      <c r="J12" s="6">
        <v>3.5632999999999999</v>
      </c>
      <c r="K12" s="6">
        <v>0.1938</v>
      </c>
      <c r="L12" s="6">
        <v>0.48530000000000001</v>
      </c>
      <c r="M12" s="6">
        <v>4.3700000000000003E-2</v>
      </c>
      <c r="N12" s="6">
        <v>53.053400000000003</v>
      </c>
      <c r="O12" s="6">
        <v>0.1295</v>
      </c>
      <c r="P12" s="6">
        <v>0.1883</v>
      </c>
      <c r="Q12" s="6">
        <v>1.7999999999999999E-2</v>
      </c>
      <c r="R12" s="6">
        <v>98.727199999999996</v>
      </c>
      <c r="S12" s="14">
        <f t="shared" si="0"/>
        <v>92.031320512159411</v>
      </c>
    </row>
    <row r="13" spans="1:19">
      <c r="A13" s="5"/>
      <c r="B13" s="5"/>
      <c r="C13" s="5" t="s">
        <v>48</v>
      </c>
      <c r="D13" s="5" t="s">
        <v>48</v>
      </c>
      <c r="E13" s="5" t="s">
        <v>48</v>
      </c>
      <c r="F13" s="5" t="s">
        <v>48</v>
      </c>
      <c r="G13" s="5" t="s">
        <v>48</v>
      </c>
      <c r="H13" s="5" t="s">
        <v>48</v>
      </c>
      <c r="I13" s="6">
        <v>41.233499999999999</v>
      </c>
      <c r="J13" s="6">
        <v>1.7763</v>
      </c>
      <c r="K13" s="6">
        <v>2.9100000000000001E-2</v>
      </c>
      <c r="L13" s="6">
        <v>0.217</v>
      </c>
      <c r="M13" s="6">
        <v>5.6500000000000002E-2</v>
      </c>
      <c r="N13" s="6">
        <v>55.223199999999999</v>
      </c>
      <c r="O13" s="6">
        <v>6.0499999999999998E-2</v>
      </c>
      <c r="P13" s="6">
        <v>8.0199999999999994E-2</v>
      </c>
      <c r="Q13" s="6">
        <v>1.09E-2</v>
      </c>
      <c r="R13" s="6">
        <v>98.687200000000004</v>
      </c>
      <c r="S13" s="14">
        <f t="shared" si="0"/>
        <v>96.018372506078123</v>
      </c>
    </row>
    <row r="14" spans="1:19">
      <c r="A14" s="5"/>
      <c r="B14" s="5"/>
      <c r="C14" s="5" t="s">
        <v>48</v>
      </c>
      <c r="D14" s="5" t="s">
        <v>48</v>
      </c>
      <c r="E14" s="5" t="s">
        <v>48</v>
      </c>
      <c r="F14" s="5" t="s">
        <v>48</v>
      </c>
      <c r="G14" s="5" t="s">
        <v>48</v>
      </c>
      <c r="H14" s="5" t="s">
        <v>48</v>
      </c>
      <c r="I14" s="6">
        <v>41.367400000000004</v>
      </c>
      <c r="J14" s="6">
        <v>1.3577999999999999</v>
      </c>
      <c r="K14" s="6">
        <v>0.04</v>
      </c>
      <c r="L14" s="6">
        <v>0.19070000000000001</v>
      </c>
      <c r="M14" s="6">
        <v>4.1300000000000003E-2</v>
      </c>
      <c r="N14" s="6">
        <v>55.099899999999998</v>
      </c>
      <c r="O14" s="6">
        <v>0.33850000000000002</v>
      </c>
      <c r="P14" s="6">
        <v>8.3799999999999999E-2</v>
      </c>
      <c r="Q14" s="6">
        <v>1.55E-2</v>
      </c>
      <c r="R14" s="6">
        <v>98.534999999999997</v>
      </c>
      <c r="S14" s="14">
        <f t="shared" si="0"/>
        <v>96.92096749499116</v>
      </c>
    </row>
    <row r="15" spans="1:19">
      <c r="A15" s="5"/>
      <c r="B15" s="5"/>
      <c r="C15" s="5" t="s">
        <v>48</v>
      </c>
      <c r="D15" s="5" t="s">
        <v>48</v>
      </c>
      <c r="E15" s="5" t="s">
        <v>48</v>
      </c>
      <c r="F15" s="5" t="s">
        <v>48</v>
      </c>
      <c r="G15" s="5" t="s">
        <v>48</v>
      </c>
      <c r="H15" s="5" t="s">
        <v>48</v>
      </c>
      <c r="I15" s="6">
        <v>41.084699999999998</v>
      </c>
      <c r="J15" s="6">
        <v>3.1269999999999998</v>
      </c>
      <c r="K15" s="6">
        <v>3.1899999999999998E-2</v>
      </c>
      <c r="L15" s="6">
        <v>0.16850000000000001</v>
      </c>
      <c r="M15" s="6">
        <v>3.6799999999999999E-2</v>
      </c>
      <c r="N15" s="6">
        <v>54.008200000000002</v>
      </c>
      <c r="O15" s="6">
        <v>0.10879999999999999</v>
      </c>
      <c r="P15" s="6">
        <v>6.9699999999999998E-2</v>
      </c>
      <c r="Q15" s="6">
        <v>5.6300000000000003E-2</v>
      </c>
      <c r="R15" s="6">
        <v>98.691900000000004</v>
      </c>
      <c r="S15" s="14">
        <f t="shared" si="0"/>
        <v>93.054297878556454</v>
      </c>
    </row>
    <row r="16" spans="1:19">
      <c r="A16" s="5"/>
      <c r="B16" s="5"/>
      <c r="C16" s="5"/>
      <c r="D16" s="5"/>
      <c r="E16" s="5"/>
      <c r="F16" s="5"/>
      <c r="G16" s="5"/>
      <c r="H16" s="5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>
      <c r="A17" s="5" t="s">
        <v>22</v>
      </c>
      <c r="B17" s="5" t="s">
        <v>23</v>
      </c>
      <c r="C17" s="6">
        <v>-4.9491514427512984</v>
      </c>
      <c r="D17" s="6">
        <v>0.39213605046086947</v>
      </c>
      <c r="E17" s="6">
        <v>-8.020802512109384</v>
      </c>
      <c r="F17" s="6">
        <v>0.43638303833707454</v>
      </c>
      <c r="G17" s="6">
        <v>-5.4472437618787088</v>
      </c>
      <c r="H17" s="6">
        <v>0.48167390273950744</v>
      </c>
      <c r="I17" s="7">
        <v>41.314999999999998</v>
      </c>
      <c r="J17" s="7">
        <v>5.2141000000000002</v>
      </c>
      <c r="K17" s="7">
        <v>7.7399999999999997E-2</v>
      </c>
      <c r="L17" s="7">
        <v>0.35909999999999997</v>
      </c>
      <c r="M17" s="7">
        <v>1.06E-2</v>
      </c>
      <c r="N17" s="7">
        <v>52.737699999999997</v>
      </c>
      <c r="O17" s="7">
        <v>0.11409999999999999</v>
      </c>
      <c r="P17" s="7">
        <v>2.46E-2</v>
      </c>
      <c r="Q17" s="7">
        <v>1.6899999999999998E-2</v>
      </c>
      <c r="R17" s="7">
        <v>99.869500000000002</v>
      </c>
      <c r="S17" s="14">
        <f t="shared" si="0"/>
        <v>88.695039678342354</v>
      </c>
    </row>
    <row r="18" spans="1:19">
      <c r="A18" s="5"/>
      <c r="B18" s="5"/>
      <c r="C18" s="6">
        <v>-5.9411920077415541</v>
      </c>
      <c r="D18" s="6">
        <v>0.38606593185430327</v>
      </c>
      <c r="E18" s="6">
        <v>-9.0264611672403312</v>
      </c>
      <c r="F18" s="6">
        <v>0.41813288972090584</v>
      </c>
      <c r="G18" s="6">
        <v>-5.9370413232147232</v>
      </c>
      <c r="H18" s="6">
        <v>0.46382905928504969</v>
      </c>
      <c r="I18" s="7">
        <v>41.841799999999999</v>
      </c>
      <c r="J18" s="7">
        <v>2.2446999999999999</v>
      </c>
      <c r="K18" s="7">
        <v>0.16830000000000001</v>
      </c>
      <c r="L18" s="7">
        <v>0.39279999999999998</v>
      </c>
      <c r="M18" s="7">
        <v>2.4E-2</v>
      </c>
      <c r="N18" s="7">
        <v>55.059399999999997</v>
      </c>
      <c r="O18" s="7">
        <v>0.1996</v>
      </c>
      <c r="P18" s="7">
        <v>6.8400000000000002E-2</v>
      </c>
      <c r="Q18" s="7">
        <v>3.32E-2</v>
      </c>
      <c r="R18" s="7">
        <v>100.032</v>
      </c>
      <c r="S18" s="14">
        <f t="shared" si="0"/>
        <v>95.0066459796994</v>
      </c>
    </row>
    <row r="19" spans="1:19">
      <c r="A19" s="5"/>
      <c r="B19" s="5"/>
      <c r="C19" s="6">
        <v>-6.6805004610702019</v>
      </c>
      <c r="D19" s="6">
        <v>0.38178224976639313</v>
      </c>
      <c r="E19" s="6">
        <v>-9.4222221385676637</v>
      </c>
      <c r="F19" s="6">
        <v>0.40451379173995433</v>
      </c>
      <c r="G19" s="6">
        <v>-5.9483618988111591</v>
      </c>
      <c r="H19" s="6">
        <v>0.45060435646610847</v>
      </c>
      <c r="I19" s="7">
        <v>41.978499999999997</v>
      </c>
      <c r="J19" s="7">
        <v>1.002</v>
      </c>
      <c r="K19" s="7">
        <v>2.75E-2</v>
      </c>
      <c r="L19" s="7">
        <v>0.10979999999999999</v>
      </c>
      <c r="M19" s="7">
        <v>7.0000000000000001E-3</v>
      </c>
      <c r="N19" s="7">
        <v>56.071100000000001</v>
      </c>
      <c r="O19" s="7">
        <v>4.6699999999999998E-2</v>
      </c>
      <c r="P19" s="7">
        <v>1.0999999999999999E-2</v>
      </c>
      <c r="Q19" s="7">
        <v>1.7500000000000002E-2</v>
      </c>
      <c r="R19" s="7">
        <v>99.271100000000004</v>
      </c>
      <c r="S19" s="14">
        <f t="shared" si="0"/>
        <v>97.748102999393197</v>
      </c>
    </row>
    <row r="20" spans="1:19">
      <c r="A20" s="5"/>
      <c r="B20" s="5"/>
      <c r="C20" s="6">
        <v>-6.1128665133015971</v>
      </c>
      <c r="D20" s="6">
        <v>0.38303535602789973</v>
      </c>
      <c r="E20" s="6">
        <v>-8.6145627922794024</v>
      </c>
      <c r="F20" s="6">
        <v>0.42825680689673423</v>
      </c>
      <c r="G20" s="6">
        <v>-5.4358722053625712</v>
      </c>
      <c r="H20" s="6">
        <v>0.47230913791517631</v>
      </c>
      <c r="I20" s="5" t="s">
        <v>48</v>
      </c>
      <c r="J20" s="5" t="s">
        <v>48</v>
      </c>
      <c r="K20" s="5" t="s">
        <v>48</v>
      </c>
      <c r="L20" s="5" t="s">
        <v>48</v>
      </c>
      <c r="M20" s="5" t="s">
        <v>48</v>
      </c>
      <c r="N20" s="5" t="s">
        <v>48</v>
      </c>
      <c r="O20" s="5" t="s">
        <v>48</v>
      </c>
      <c r="P20" s="5" t="s">
        <v>48</v>
      </c>
      <c r="Q20" s="5" t="s">
        <v>48</v>
      </c>
      <c r="R20" s="5" t="s">
        <v>48</v>
      </c>
      <c r="S20" s="14" t="s">
        <v>49</v>
      </c>
    </row>
    <row r="21" spans="1:19">
      <c r="A21" s="5"/>
      <c r="B21" s="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>
      <c r="A22" s="5" t="s">
        <v>25</v>
      </c>
      <c r="B22" s="5" t="s">
        <v>26</v>
      </c>
      <c r="C22" s="6">
        <v>-6.4009606122220619</v>
      </c>
      <c r="D22" s="6">
        <v>0.24197465210626096</v>
      </c>
      <c r="E22" s="6">
        <v>-8.9721312702897293</v>
      </c>
      <c r="F22" s="6">
        <v>0.27109198681212693</v>
      </c>
      <c r="G22" s="6">
        <v>-5.6436317519342571</v>
      </c>
      <c r="H22" s="6">
        <v>0.29886996121620624</v>
      </c>
      <c r="I22" s="6">
        <v>42.094900000000003</v>
      </c>
      <c r="J22" s="6">
        <v>1.2907999999999999</v>
      </c>
      <c r="K22" s="6">
        <v>1.84E-2</v>
      </c>
      <c r="L22" s="6">
        <v>9.8599999999999993E-2</v>
      </c>
      <c r="M22" s="6">
        <v>3.3599999999999998E-2</v>
      </c>
      <c r="N22" s="6">
        <v>55.566400000000002</v>
      </c>
      <c r="O22" s="6">
        <v>8.8300000000000003E-2</v>
      </c>
      <c r="P22" s="6">
        <v>8.9999999999999993E-3</v>
      </c>
      <c r="Q22" s="6">
        <v>3.7000000000000002E-3</v>
      </c>
      <c r="R22" s="6">
        <v>99.203699999999998</v>
      </c>
      <c r="S22" s="14">
        <f t="shared" si="0"/>
        <v>97.092342722666942</v>
      </c>
    </row>
    <row r="23" spans="1:19">
      <c r="A23" s="5"/>
      <c r="B23" s="5"/>
      <c r="C23" s="6">
        <v>-6.4099463563390797</v>
      </c>
      <c r="D23" s="6">
        <v>0.25355049293748844</v>
      </c>
      <c r="E23" s="6">
        <v>-9.2324465266806826</v>
      </c>
      <c r="F23" s="6">
        <v>0.29251439030037768</v>
      </c>
      <c r="G23" s="6">
        <v>-5.8992744213843604</v>
      </c>
      <c r="H23" s="6">
        <v>0.32085526930436559</v>
      </c>
      <c r="I23" s="6">
        <v>41.802900000000001</v>
      </c>
      <c r="J23" s="6">
        <v>0.63160000000000005</v>
      </c>
      <c r="K23" s="6">
        <v>0.3377</v>
      </c>
      <c r="L23" s="6">
        <v>0.36630000000000001</v>
      </c>
      <c r="M23" s="6">
        <v>1.61E-2</v>
      </c>
      <c r="N23" s="6">
        <v>55.855699999999999</v>
      </c>
      <c r="O23" s="6">
        <v>0.13819999999999999</v>
      </c>
      <c r="P23" s="6">
        <v>3.4599999999999999E-2</v>
      </c>
      <c r="Q23" s="6">
        <v>0</v>
      </c>
      <c r="R23" s="6">
        <v>99.183300000000003</v>
      </c>
      <c r="S23" s="14">
        <f t="shared" si="0"/>
        <v>98.563184877921799</v>
      </c>
    </row>
    <row r="24" spans="1:19">
      <c r="A24" s="5"/>
      <c r="B24" s="5"/>
      <c r="C24" s="6">
        <v>-6.0900037735699932</v>
      </c>
      <c r="D24" s="6">
        <v>0.24333367604563655</v>
      </c>
      <c r="E24" s="6">
        <v>-8.7158263991072218</v>
      </c>
      <c r="F24" s="6">
        <v>0.2906092227417495</v>
      </c>
      <c r="G24" s="6">
        <v>-5.549024436850825</v>
      </c>
      <c r="H24" s="6">
        <v>0.31696127505761851</v>
      </c>
      <c r="I24" s="6">
        <v>41.874899999999997</v>
      </c>
      <c r="J24" s="6">
        <v>0.3412</v>
      </c>
      <c r="K24" s="6">
        <v>0.21959999999999999</v>
      </c>
      <c r="L24" s="6">
        <v>0.21579999999999999</v>
      </c>
      <c r="M24" s="6">
        <v>5.4000000000000003E-3</v>
      </c>
      <c r="N24" s="6">
        <v>56.095100000000002</v>
      </c>
      <c r="O24" s="6">
        <v>0.27250000000000002</v>
      </c>
      <c r="P24" s="6">
        <v>3.0800000000000001E-2</v>
      </c>
      <c r="Q24" s="6">
        <v>0</v>
      </c>
      <c r="R24" s="6">
        <v>99.055400000000006</v>
      </c>
      <c r="S24" s="14">
        <f t="shared" si="0"/>
        <v>99.221957312768168</v>
      </c>
    </row>
    <row r="25" spans="1:19">
      <c r="A25" s="5"/>
      <c r="B25" s="5"/>
      <c r="C25" s="6">
        <v>-6.7135122594322389</v>
      </c>
      <c r="D25" s="6">
        <v>0.2597182584057095</v>
      </c>
      <c r="E25" s="6">
        <v>-9.1138500617944906</v>
      </c>
      <c r="F25" s="6">
        <v>0.22788666764516394</v>
      </c>
      <c r="G25" s="6">
        <v>-5.6228236868897259</v>
      </c>
      <c r="H25" s="6">
        <v>0.26489956517938407</v>
      </c>
      <c r="I25" s="6">
        <v>42.243099999999998</v>
      </c>
      <c r="J25" s="6">
        <v>0.42380000000000001</v>
      </c>
      <c r="K25" s="6">
        <v>5.4999999999999997E-3</v>
      </c>
      <c r="L25" s="6">
        <v>4.0300000000000002E-2</v>
      </c>
      <c r="M25" s="6">
        <v>1.2800000000000001E-2</v>
      </c>
      <c r="N25" s="6">
        <v>56.620600000000003</v>
      </c>
      <c r="O25" s="6">
        <v>7.7700000000000005E-2</v>
      </c>
      <c r="P25" s="6">
        <v>2.8E-3</v>
      </c>
      <c r="Q25" s="6">
        <v>6.6E-3</v>
      </c>
      <c r="R25" s="6">
        <v>99.433099999999996</v>
      </c>
      <c r="S25" s="14">
        <f t="shared" si="0"/>
        <v>99.04428708520895</v>
      </c>
    </row>
    <row r="26" spans="1:19">
      <c r="A26" s="5"/>
      <c r="B26" s="5"/>
      <c r="C26" s="6">
        <v>-6.5507335567186216</v>
      </c>
      <c r="D26" s="6">
        <v>0.24281733108997922</v>
      </c>
      <c r="E26" s="6">
        <v>-8.7202947418842847</v>
      </c>
      <c r="F26" s="6">
        <v>0.27250290460162802</v>
      </c>
      <c r="G26" s="6">
        <v>-5.3139132923906018</v>
      </c>
      <c r="H26" s="6">
        <v>0.30033429093895259</v>
      </c>
      <c r="I26" s="5" t="s">
        <v>48</v>
      </c>
      <c r="J26" s="5" t="s">
        <v>48</v>
      </c>
      <c r="K26" s="5" t="s">
        <v>48</v>
      </c>
      <c r="L26" s="5" t="s">
        <v>48</v>
      </c>
      <c r="M26" s="5" t="s">
        <v>48</v>
      </c>
      <c r="N26" s="5" t="s">
        <v>48</v>
      </c>
      <c r="O26" s="5" t="s">
        <v>48</v>
      </c>
      <c r="P26" s="5" t="s">
        <v>48</v>
      </c>
      <c r="Q26" s="5" t="s">
        <v>48</v>
      </c>
      <c r="R26" s="5" t="s">
        <v>48</v>
      </c>
      <c r="S26" s="14" t="s">
        <v>49</v>
      </c>
    </row>
    <row r="27" spans="1:19">
      <c r="A27" s="5"/>
      <c r="B27" s="5" t="s">
        <v>27</v>
      </c>
      <c r="C27" s="5" t="s">
        <v>48</v>
      </c>
      <c r="D27" s="5" t="s">
        <v>48</v>
      </c>
      <c r="E27" s="5" t="s">
        <v>48</v>
      </c>
      <c r="F27" s="5" t="s">
        <v>48</v>
      </c>
      <c r="G27" s="5" t="s">
        <v>48</v>
      </c>
      <c r="H27" s="5" t="s">
        <v>48</v>
      </c>
      <c r="I27" s="6">
        <v>41.677100000000003</v>
      </c>
      <c r="J27" s="6">
        <v>0.2344</v>
      </c>
      <c r="K27" s="6">
        <v>0.35799999999999998</v>
      </c>
      <c r="L27" s="6">
        <v>0.69579999999999997</v>
      </c>
      <c r="M27" s="6">
        <v>1.03E-2</v>
      </c>
      <c r="N27" s="6">
        <v>55.779299999999999</v>
      </c>
      <c r="O27" s="6">
        <v>7.7200000000000005E-2</v>
      </c>
      <c r="P27" s="6">
        <v>0.1042</v>
      </c>
      <c r="Q27" s="6">
        <v>0</v>
      </c>
      <c r="R27" s="6">
        <v>98.936300000000003</v>
      </c>
      <c r="S27" s="14">
        <f t="shared" si="0"/>
        <v>99.461172612463542</v>
      </c>
    </row>
    <row r="28" spans="1:19">
      <c r="A28" s="5"/>
      <c r="B28" s="5"/>
      <c r="C28" s="6">
        <v>-8.0927015148987653</v>
      </c>
      <c r="D28" s="6">
        <v>0.24966206586303757</v>
      </c>
      <c r="E28" s="6">
        <v>-10.471581722138733</v>
      </c>
      <c r="F28" s="6">
        <v>0.23466684261162657</v>
      </c>
      <c r="G28" s="6">
        <v>-6.263376934391375</v>
      </c>
      <c r="H28" s="6">
        <v>0.26818439403800559</v>
      </c>
      <c r="I28" s="6">
        <v>41.386200000000002</v>
      </c>
      <c r="J28" s="6">
        <v>0.23180000000000001</v>
      </c>
      <c r="K28" s="6">
        <v>0.40529999999999999</v>
      </c>
      <c r="L28" s="6">
        <v>0.7</v>
      </c>
      <c r="M28" s="6">
        <v>0</v>
      </c>
      <c r="N28" s="6">
        <v>55.669499999999999</v>
      </c>
      <c r="O28" s="6">
        <v>7.22E-2</v>
      </c>
      <c r="P28" s="6">
        <v>0.1118</v>
      </c>
      <c r="Q28" s="6">
        <v>0</v>
      </c>
      <c r="R28" s="6">
        <v>98.576800000000006</v>
      </c>
      <c r="S28" s="14">
        <f t="shared" si="0"/>
        <v>99.466072096176546</v>
      </c>
    </row>
    <row r="29" spans="1:19">
      <c r="A29" s="5"/>
      <c r="B29" s="5"/>
      <c r="C29" s="6">
        <v>-8.0376974170795563</v>
      </c>
      <c r="D29" s="6">
        <v>0.27461244042285499</v>
      </c>
      <c r="E29" s="6">
        <v>-10.923251783131551</v>
      </c>
      <c r="F29" s="6">
        <v>0.26212605871629535</v>
      </c>
      <c r="G29" s="6">
        <v>-6.7436491262501814</v>
      </c>
      <c r="H29" s="6">
        <v>0.298498699180686</v>
      </c>
      <c r="I29" s="6">
        <v>41.620600000000003</v>
      </c>
      <c r="J29" s="6">
        <v>0.25280000000000002</v>
      </c>
      <c r="K29" s="6">
        <v>0.26569999999999999</v>
      </c>
      <c r="L29" s="6">
        <v>0.69650000000000001</v>
      </c>
      <c r="M29" s="6">
        <v>0</v>
      </c>
      <c r="N29" s="6">
        <v>55.776000000000003</v>
      </c>
      <c r="O29" s="6">
        <v>7.1400000000000005E-2</v>
      </c>
      <c r="P29" s="6">
        <v>9.6299999999999997E-2</v>
      </c>
      <c r="Q29" s="6">
        <v>0</v>
      </c>
      <c r="R29" s="6">
        <v>98.779499999999999</v>
      </c>
      <c r="S29" s="14">
        <f t="shared" si="0"/>
        <v>99.41908710831548</v>
      </c>
    </row>
    <row r="30" spans="1:19">
      <c r="A30" s="5"/>
      <c r="B30" s="5"/>
      <c r="C30" s="5" t="s">
        <v>48</v>
      </c>
      <c r="D30" s="5" t="s">
        <v>48</v>
      </c>
      <c r="E30" s="5" t="s">
        <v>48</v>
      </c>
      <c r="F30" s="5" t="s">
        <v>48</v>
      </c>
      <c r="G30" s="5" t="s">
        <v>48</v>
      </c>
      <c r="H30" s="5" t="s">
        <v>48</v>
      </c>
      <c r="I30" s="6">
        <v>41.694699999999997</v>
      </c>
      <c r="J30" s="6">
        <v>0.32519999999999999</v>
      </c>
      <c r="K30" s="6">
        <v>0.37180000000000002</v>
      </c>
      <c r="L30" s="6">
        <v>0.68140000000000001</v>
      </c>
      <c r="M30" s="6">
        <v>8.3999999999999995E-3</v>
      </c>
      <c r="N30" s="6">
        <v>55.852600000000002</v>
      </c>
      <c r="O30" s="6">
        <v>8.0199999999999994E-2</v>
      </c>
      <c r="P30" s="6">
        <v>8.2799999999999999E-2</v>
      </c>
      <c r="Q30" s="6">
        <v>0</v>
      </c>
      <c r="R30" s="6">
        <v>99.097099999999998</v>
      </c>
      <c r="S30" s="14">
        <f t="shared" si="0"/>
        <v>99.254974796394478</v>
      </c>
    </row>
    <row r="31" spans="1:19">
      <c r="A31" s="5"/>
      <c r="B31" s="5"/>
      <c r="C31" s="5" t="s">
        <v>48</v>
      </c>
      <c r="D31" s="5" t="s">
        <v>48</v>
      </c>
      <c r="E31" s="5" t="s">
        <v>48</v>
      </c>
      <c r="F31" s="5" t="s">
        <v>48</v>
      </c>
      <c r="G31" s="5" t="s">
        <v>48</v>
      </c>
      <c r="H31" s="5" t="s">
        <v>48</v>
      </c>
      <c r="I31" s="6">
        <v>41.459099999999999</v>
      </c>
      <c r="J31" s="6">
        <v>0.35659999999999997</v>
      </c>
      <c r="K31" s="6">
        <v>0.51190000000000002</v>
      </c>
      <c r="L31" s="6">
        <v>0.61429999999999996</v>
      </c>
      <c r="M31" s="6">
        <v>0</v>
      </c>
      <c r="N31" s="6">
        <v>55.576799999999999</v>
      </c>
      <c r="O31" s="6">
        <v>8.3400000000000002E-2</v>
      </c>
      <c r="P31" s="6">
        <v>0.1074</v>
      </c>
      <c r="Q31" s="6">
        <v>0</v>
      </c>
      <c r="R31" s="6">
        <v>98.709500000000006</v>
      </c>
      <c r="S31" s="14">
        <f t="shared" si="0"/>
        <v>99.179607416405446</v>
      </c>
    </row>
    <row r="32" spans="1:19">
      <c r="A32" s="5"/>
      <c r="B32" s="5"/>
      <c r="C32" s="5" t="s">
        <v>48</v>
      </c>
      <c r="D32" s="5" t="s">
        <v>48</v>
      </c>
      <c r="E32" s="5" t="s">
        <v>48</v>
      </c>
      <c r="F32" s="5" t="s">
        <v>48</v>
      </c>
      <c r="G32" s="5" t="s">
        <v>48</v>
      </c>
      <c r="H32" s="5" t="s">
        <v>48</v>
      </c>
      <c r="I32" s="6">
        <v>41.711599999999997</v>
      </c>
      <c r="J32" s="6">
        <v>0.39040000000000002</v>
      </c>
      <c r="K32" s="6">
        <v>0.44700000000000001</v>
      </c>
      <c r="L32" s="6">
        <v>0.67069999999999996</v>
      </c>
      <c r="M32" s="6">
        <v>7.4000000000000003E-3</v>
      </c>
      <c r="N32" s="6">
        <v>55.573700000000002</v>
      </c>
      <c r="O32" s="6">
        <v>0.14099999999999999</v>
      </c>
      <c r="P32" s="6">
        <v>0.109</v>
      </c>
      <c r="Q32" s="6">
        <v>0</v>
      </c>
      <c r="R32" s="6">
        <v>99.050799999999995</v>
      </c>
      <c r="S32" s="14">
        <f t="shared" si="0"/>
        <v>99.1024955167901</v>
      </c>
    </row>
    <row r="33" spans="1:19">
      <c r="A33" s="5"/>
      <c r="B33" s="5"/>
      <c r="C33" s="5"/>
      <c r="D33" s="5"/>
      <c r="E33" s="5"/>
      <c r="F33" s="5"/>
      <c r="G33" s="5"/>
      <c r="H33" s="5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>
      <c r="A34" s="5" t="s">
        <v>28</v>
      </c>
      <c r="B34" s="5" t="s">
        <v>29</v>
      </c>
      <c r="C34" s="6">
        <v>-5.546414076019337</v>
      </c>
      <c r="D34" s="6">
        <v>0.45376405014047511</v>
      </c>
      <c r="E34" s="6">
        <v>-8.2076343974557631</v>
      </c>
      <c r="F34" s="6">
        <v>0.45633911405470073</v>
      </c>
      <c r="G34" s="6">
        <v>-5.3234990779257076</v>
      </c>
      <c r="H34" s="6">
        <v>0.51373265158589909</v>
      </c>
      <c r="I34" s="6">
        <v>41.655999999999999</v>
      </c>
      <c r="J34" s="6">
        <v>0.38169999999999998</v>
      </c>
      <c r="K34" s="6">
        <v>6.3100000000000003E-2</v>
      </c>
      <c r="L34" s="6">
        <v>8.6099999999999996E-2</v>
      </c>
      <c r="M34" s="6">
        <v>1.38E-2</v>
      </c>
      <c r="N34" s="6">
        <v>56.539099999999998</v>
      </c>
      <c r="O34" s="6">
        <v>0.12889999999999999</v>
      </c>
      <c r="P34" s="6">
        <v>4.3200000000000002E-2</v>
      </c>
      <c r="Q34" s="6">
        <v>1.9E-2</v>
      </c>
      <c r="R34" s="6">
        <v>98.930999999999997</v>
      </c>
      <c r="S34" s="14">
        <f t="shared" si="0"/>
        <v>99.137177703747597</v>
      </c>
    </row>
    <row r="35" spans="1:19">
      <c r="A35" s="5"/>
      <c r="B35" s="5"/>
      <c r="C35" s="6">
        <v>-6.2864106218741034</v>
      </c>
      <c r="D35" s="6">
        <v>0.4541440098554787</v>
      </c>
      <c r="E35" s="6">
        <v>-8.0586416942750176</v>
      </c>
      <c r="F35" s="6">
        <v>0.44928989413996118</v>
      </c>
      <c r="G35" s="6">
        <v>-4.7897081709004841</v>
      </c>
      <c r="H35" s="6">
        <v>0.50757318560442899</v>
      </c>
      <c r="I35" s="6">
        <v>41.416699999999999</v>
      </c>
      <c r="J35" s="6">
        <v>0.4778</v>
      </c>
      <c r="K35" s="6">
        <v>1.9300000000000001E-2</v>
      </c>
      <c r="L35" s="6">
        <v>0.1333</v>
      </c>
      <c r="M35" s="6">
        <v>2.5899999999999999E-2</v>
      </c>
      <c r="N35" s="6">
        <v>56.642699999999998</v>
      </c>
      <c r="O35" s="6">
        <v>0.11840000000000001</v>
      </c>
      <c r="P35" s="6">
        <v>6.9999999999999999E-4</v>
      </c>
      <c r="Q35" s="6">
        <v>3.3999999999999998E-3</v>
      </c>
      <c r="R35" s="6">
        <v>98.838200000000001</v>
      </c>
      <c r="S35" s="14">
        <f t="shared" si="0"/>
        <v>98.92423738181796</v>
      </c>
    </row>
    <row r="36" spans="1:19">
      <c r="A36" s="5"/>
      <c r="B36" s="5"/>
      <c r="C36" s="6">
        <v>-5.8826628993232495</v>
      </c>
      <c r="D36" s="6">
        <v>0.44783860629148242</v>
      </c>
      <c r="E36" s="6">
        <v>-8.0229077680351182</v>
      </c>
      <c r="F36" s="6">
        <v>0.44955101381648149</v>
      </c>
      <c r="G36" s="6">
        <v>-4.9639230603870281</v>
      </c>
      <c r="H36" s="6">
        <v>0.50628784348166678</v>
      </c>
      <c r="I36" s="6">
        <v>41.449399999999997</v>
      </c>
      <c r="J36" s="6">
        <v>0.73040000000000005</v>
      </c>
      <c r="K36" s="6">
        <v>3.04E-2</v>
      </c>
      <c r="L36" s="6">
        <v>0.17280000000000001</v>
      </c>
      <c r="M36" s="6">
        <v>0.1027</v>
      </c>
      <c r="N36" s="6">
        <v>56.198399999999999</v>
      </c>
      <c r="O36" s="6">
        <v>0.314</v>
      </c>
      <c r="P36" s="6">
        <v>7.3499999999999996E-2</v>
      </c>
      <c r="Q36" s="6">
        <v>9.7000000000000003E-3</v>
      </c>
      <c r="R36" s="6">
        <v>99.081299999999999</v>
      </c>
      <c r="S36" s="14">
        <f t="shared" si="0"/>
        <v>98.352095759458933</v>
      </c>
    </row>
    <row r="37" spans="1:19">
      <c r="A37" s="5"/>
      <c r="B37" s="5" t="s">
        <v>30</v>
      </c>
      <c r="C37" s="6">
        <v>7.8323154836668412</v>
      </c>
      <c r="D37" s="6">
        <v>0.51432328686174122</v>
      </c>
      <c r="E37" s="6">
        <v>3.0696459815444959</v>
      </c>
      <c r="F37" s="6">
        <v>0.44725057777638416</v>
      </c>
      <c r="G37" s="6">
        <v>-1.0031580699622618</v>
      </c>
      <c r="H37" s="6">
        <v>0.52111569772834931</v>
      </c>
      <c r="I37" s="6">
        <v>42.025599999999997</v>
      </c>
      <c r="J37" s="6">
        <v>1.2770999999999999</v>
      </c>
      <c r="K37" s="6">
        <v>0.1265</v>
      </c>
      <c r="L37" s="6">
        <v>0.73299999999999998</v>
      </c>
      <c r="M37" s="6">
        <v>1.78E-2</v>
      </c>
      <c r="N37" s="6">
        <v>55.3324</v>
      </c>
      <c r="O37" s="6">
        <v>0.2238</v>
      </c>
      <c r="P37" s="6">
        <v>4.3299999999999998E-2</v>
      </c>
      <c r="Q37" s="6">
        <v>1.17E-2</v>
      </c>
      <c r="R37" s="6">
        <v>99.791300000000007</v>
      </c>
      <c r="S37" s="14">
        <f t="shared" si="0"/>
        <v>97.110497235987907</v>
      </c>
    </row>
    <row r="38" spans="1:19">
      <c r="A38" s="5"/>
      <c r="B38" s="5"/>
      <c r="C38" s="6">
        <v>3.5486792987604501</v>
      </c>
      <c r="D38" s="6">
        <v>0.49310387984216847</v>
      </c>
      <c r="E38" s="6">
        <v>-0.10223959516259296</v>
      </c>
      <c r="F38" s="6">
        <v>0.53527606944258976</v>
      </c>
      <c r="G38" s="6">
        <v>-1.947552830518027</v>
      </c>
      <c r="H38" s="6">
        <v>0.59352221432528729</v>
      </c>
      <c r="I38" s="6">
        <v>41.9392</v>
      </c>
      <c r="J38" s="6">
        <v>1.246</v>
      </c>
      <c r="K38" s="6">
        <v>0.20100000000000001</v>
      </c>
      <c r="L38" s="6">
        <v>0.81720000000000004</v>
      </c>
      <c r="M38" s="6">
        <v>8.8000000000000005E-3</v>
      </c>
      <c r="N38" s="6">
        <v>55.049599999999998</v>
      </c>
      <c r="O38" s="6">
        <v>0.19719999999999999</v>
      </c>
      <c r="P38" s="6">
        <v>4.9000000000000002E-2</v>
      </c>
      <c r="Q38" s="6">
        <v>9.5999999999999992E-3</v>
      </c>
      <c r="R38" s="6">
        <v>99.517600000000002</v>
      </c>
      <c r="S38" s="14">
        <f t="shared" si="0"/>
        <v>97.164795719430913</v>
      </c>
    </row>
    <row r="39" spans="1:19">
      <c r="A39" s="5"/>
      <c r="B39" s="5"/>
      <c r="C39" s="6">
        <v>4.0732589005626822</v>
      </c>
      <c r="D39" s="6">
        <v>0.4972532518627773</v>
      </c>
      <c r="E39" s="6">
        <v>0.71003390931899024</v>
      </c>
      <c r="F39" s="6">
        <v>0.49298931469108742</v>
      </c>
      <c r="G39" s="6">
        <v>-1.4080607189736047</v>
      </c>
      <c r="H39" s="6">
        <v>0.55668463583071159</v>
      </c>
      <c r="I39" s="6">
        <v>42.071899999999999</v>
      </c>
      <c r="J39" s="6">
        <v>1.0798000000000001</v>
      </c>
      <c r="K39" s="6">
        <v>0.16420000000000001</v>
      </c>
      <c r="L39" s="6">
        <v>0.75849999999999995</v>
      </c>
      <c r="M39" s="6">
        <v>8.0999999999999996E-3</v>
      </c>
      <c r="N39" s="6">
        <v>55.291899999999998</v>
      </c>
      <c r="O39" s="6">
        <v>0.20030000000000001</v>
      </c>
      <c r="P39" s="6">
        <v>5.04E-2</v>
      </c>
      <c r="Q39" s="6">
        <v>7.3000000000000001E-3</v>
      </c>
      <c r="R39" s="6">
        <v>99.632499999999993</v>
      </c>
      <c r="S39" s="14">
        <f t="shared" si="0"/>
        <v>97.544190045228518</v>
      </c>
    </row>
    <row r="40" spans="1:19">
      <c r="A40" s="5"/>
      <c r="B40" s="5"/>
      <c r="C40" s="6">
        <v>5.1598655253757002</v>
      </c>
      <c r="D40" s="6">
        <v>0.54355212314596013</v>
      </c>
      <c r="E40" s="6">
        <v>1.3827252157578003</v>
      </c>
      <c r="F40" s="6">
        <v>0.48083034371230454</v>
      </c>
      <c r="G40" s="6">
        <v>-1.300404857437564</v>
      </c>
      <c r="H40" s="6">
        <v>0.55775192052952483</v>
      </c>
      <c r="I40" s="6">
        <v>41.363300000000002</v>
      </c>
      <c r="J40" s="6">
        <v>1.1112</v>
      </c>
      <c r="K40" s="6">
        <v>0.23449999999999999</v>
      </c>
      <c r="L40" s="6">
        <v>1.4623999999999999</v>
      </c>
      <c r="M40" s="6">
        <v>8.6E-3</v>
      </c>
      <c r="N40" s="6">
        <v>54.5627</v>
      </c>
      <c r="O40" s="6">
        <v>0.21099999999999999</v>
      </c>
      <c r="P40" s="6">
        <v>7.4999999999999997E-2</v>
      </c>
      <c r="Q40" s="6">
        <v>3.9300000000000002E-2</v>
      </c>
      <c r="R40" s="6">
        <v>99.067999999999998</v>
      </c>
      <c r="S40" s="14">
        <f t="shared" si="0"/>
        <v>97.4416925355101</v>
      </c>
    </row>
    <row r="41" spans="1:19">
      <c r="A41" s="5"/>
      <c r="B41" s="5"/>
      <c r="C41" s="6">
        <v>4.07823461905675</v>
      </c>
      <c r="D41" s="6">
        <v>0.54323400856588733</v>
      </c>
      <c r="E41" s="6">
        <v>0.64600668858162746</v>
      </c>
      <c r="F41" s="6">
        <v>0.50130905382981672</v>
      </c>
      <c r="G41" s="6">
        <v>-1.4746753133278827</v>
      </c>
      <c r="H41" s="6">
        <v>0.5754186906104658</v>
      </c>
      <c r="I41" s="6">
        <v>41.0715</v>
      </c>
      <c r="J41" s="6">
        <v>1.2654000000000001</v>
      </c>
      <c r="K41" s="6">
        <v>0.18959999999999999</v>
      </c>
      <c r="L41" s="6">
        <v>3.1076999999999999</v>
      </c>
      <c r="M41" s="6">
        <v>9.7000000000000003E-3</v>
      </c>
      <c r="N41" s="6">
        <v>53.646799999999999</v>
      </c>
      <c r="O41" s="6">
        <v>0.2155</v>
      </c>
      <c r="P41" s="6">
        <v>5.7000000000000002E-2</v>
      </c>
      <c r="Q41" s="6">
        <v>1.2999999999999999E-2</v>
      </c>
      <c r="R41" s="6">
        <v>99.576300000000003</v>
      </c>
      <c r="S41" s="14">
        <f t="shared" si="0"/>
        <v>97.048885235305747</v>
      </c>
    </row>
    <row r="42" spans="1:19">
      <c r="A42" s="5"/>
      <c r="B42" s="5" t="s">
        <v>31</v>
      </c>
      <c r="C42" s="6">
        <v>5.4708843412026695</v>
      </c>
      <c r="D42" s="6">
        <v>0.56858005330019201</v>
      </c>
      <c r="E42" s="6">
        <v>-2.2708998995773637</v>
      </c>
      <c r="F42" s="6">
        <v>0.8277333613589265</v>
      </c>
      <c r="G42" s="6">
        <v>-5.1157597570027518</v>
      </c>
      <c r="H42" s="6">
        <v>0.87895296552789492</v>
      </c>
      <c r="I42" s="6">
        <v>42.196899999999999</v>
      </c>
      <c r="J42" s="6">
        <v>0.62519999999999998</v>
      </c>
      <c r="K42" s="6">
        <v>0.215</v>
      </c>
      <c r="L42" s="6">
        <v>0.74229999999999996</v>
      </c>
      <c r="M42" s="6">
        <v>1.29E-2</v>
      </c>
      <c r="N42" s="6">
        <v>55.880800000000001</v>
      </c>
      <c r="O42" s="6">
        <v>0.1222</v>
      </c>
      <c r="P42" s="6">
        <v>7.6200000000000004E-2</v>
      </c>
      <c r="Q42" s="6">
        <v>1.2699999999999999E-2</v>
      </c>
      <c r="R42" s="6">
        <v>99.884299999999996</v>
      </c>
      <c r="S42" s="14">
        <f t="shared" si="0"/>
        <v>98.578166863106802</v>
      </c>
    </row>
    <row r="43" spans="1:19">
      <c r="A43" s="5"/>
      <c r="B43" s="5"/>
      <c r="C43" s="6">
        <v>2.7859382706619273</v>
      </c>
      <c r="D43" s="6">
        <v>0.54299746256865944</v>
      </c>
      <c r="E43" s="6">
        <v>-3.7233802161188825</v>
      </c>
      <c r="F43" s="6">
        <v>0.66597245175803066</v>
      </c>
      <c r="G43" s="6">
        <v>-5.1720681168630849</v>
      </c>
      <c r="H43" s="6">
        <v>0.72335726371860365</v>
      </c>
      <c r="I43" s="6">
        <v>41.854500000000002</v>
      </c>
      <c r="J43" s="6">
        <v>0.69010000000000005</v>
      </c>
      <c r="K43" s="6">
        <v>0.20069999999999999</v>
      </c>
      <c r="L43" s="6">
        <v>0.55469999999999997</v>
      </c>
      <c r="M43" s="6">
        <v>4.5900000000000003E-2</v>
      </c>
      <c r="N43" s="6">
        <v>55.454999999999998</v>
      </c>
      <c r="O43" s="6">
        <v>0.21970000000000001</v>
      </c>
      <c r="P43" s="6">
        <v>0.1181</v>
      </c>
      <c r="Q43" s="6">
        <v>1.5599999999999999E-2</v>
      </c>
      <c r="R43" s="6">
        <v>99.154399999999995</v>
      </c>
      <c r="S43" s="14">
        <f t="shared" si="0"/>
        <v>98.421041149303889</v>
      </c>
    </row>
    <row r="44" spans="1:19">
      <c r="A44" s="5"/>
      <c r="B44" s="5"/>
      <c r="C44" s="6">
        <v>2.2850722104617045</v>
      </c>
      <c r="D44" s="6">
        <v>0.58792740897526852</v>
      </c>
      <c r="E44" s="6">
        <v>-4.1541793972536754</v>
      </c>
      <c r="F44" s="6">
        <v>0.59613950426954865</v>
      </c>
      <c r="G44" s="6">
        <v>-5.3424169466937617</v>
      </c>
      <c r="H44" s="6">
        <v>0.66996149465966592</v>
      </c>
      <c r="I44" s="6">
        <v>41.439</v>
      </c>
      <c r="J44" s="6">
        <v>0.63949999999999996</v>
      </c>
      <c r="K44" s="6">
        <v>0.57909999999999995</v>
      </c>
      <c r="L44" s="6">
        <v>0.7016</v>
      </c>
      <c r="M44" s="6">
        <v>1.5100000000000001E-2</v>
      </c>
      <c r="N44" s="6">
        <v>55.084400000000002</v>
      </c>
      <c r="O44" s="6">
        <v>0.1537</v>
      </c>
      <c r="P44" s="6">
        <v>0.19239999999999999</v>
      </c>
      <c r="Q44" s="6">
        <v>1.4200000000000001E-2</v>
      </c>
      <c r="R44" s="6">
        <v>98.819100000000006</v>
      </c>
      <c r="S44" s="14">
        <f t="shared" si="0"/>
        <v>98.52540855741691</v>
      </c>
    </row>
    <row r="45" spans="1:19">
      <c r="A45" s="5"/>
      <c r="B45" s="5"/>
      <c r="C45" s="5"/>
      <c r="D45" s="5"/>
      <c r="E45" s="5"/>
      <c r="F45" s="5"/>
      <c r="G45" s="5"/>
      <c r="H45" s="5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>
      <c r="A46" s="5" t="s">
        <v>34</v>
      </c>
      <c r="B46" s="5" t="s">
        <v>35</v>
      </c>
      <c r="C46" s="6">
        <v>-5.0360805332400265</v>
      </c>
      <c r="D46" s="6">
        <v>0.45476315882568696</v>
      </c>
      <c r="E46" s="6">
        <v>-6.3670449004810701</v>
      </c>
      <c r="F46" s="6">
        <v>0.31046952495177865</v>
      </c>
      <c r="G46" s="6">
        <v>-3.7482830231962563</v>
      </c>
      <c r="H46" s="6">
        <v>0.39027249839671607</v>
      </c>
      <c r="I46" s="6">
        <v>41.910600000000002</v>
      </c>
      <c r="J46" s="6">
        <v>0.2495</v>
      </c>
      <c r="K46" s="6">
        <v>0.27329999999999999</v>
      </c>
      <c r="L46" s="6">
        <v>0.70109999999999995</v>
      </c>
      <c r="M46" s="6">
        <v>6.7999999999999996E-3</v>
      </c>
      <c r="N46" s="6">
        <v>55.894799999999996</v>
      </c>
      <c r="O46" s="6">
        <v>6.3200000000000006E-2</v>
      </c>
      <c r="P46" s="6">
        <v>8.1000000000000003E-2</v>
      </c>
      <c r="Q46" s="6">
        <v>2.1999999999999999E-2</v>
      </c>
      <c r="R46" s="6">
        <v>99.202399999999997</v>
      </c>
      <c r="S46" s="14">
        <f t="shared" si="0"/>
        <v>99.42783843500861</v>
      </c>
    </row>
    <row r="47" spans="1:19">
      <c r="A47" s="5"/>
      <c r="B47" s="5"/>
      <c r="C47" s="6">
        <v>-4.3601363915321691</v>
      </c>
      <c r="D47" s="6">
        <v>0.46924588545229812</v>
      </c>
      <c r="E47" s="6">
        <v>-6.8262093185311477</v>
      </c>
      <c r="F47" s="6">
        <v>0.27358422607398236</v>
      </c>
      <c r="G47" s="6">
        <v>-4.5589383949344198</v>
      </c>
      <c r="H47" s="6">
        <v>0.36658991354190518</v>
      </c>
      <c r="I47" s="6">
        <v>41.829300000000003</v>
      </c>
      <c r="J47" s="6">
        <v>0.31090000000000001</v>
      </c>
      <c r="K47" s="6">
        <v>0.25929999999999997</v>
      </c>
      <c r="L47" s="6">
        <v>0.82930000000000004</v>
      </c>
      <c r="M47" s="6">
        <v>2.3800000000000002E-2</v>
      </c>
      <c r="N47" s="6">
        <v>56.096499999999999</v>
      </c>
      <c r="O47" s="6">
        <v>6.83E-2</v>
      </c>
      <c r="P47" s="6">
        <v>0.126</v>
      </c>
      <c r="Q47" s="6">
        <v>2.6800000000000001E-2</v>
      </c>
      <c r="R47" s="6">
        <v>99.5702</v>
      </c>
      <c r="S47" s="14">
        <f t="shared" si="0"/>
        <v>99.29057819059058</v>
      </c>
    </row>
    <row r="48" spans="1:19">
      <c r="A48" s="5"/>
      <c r="B48" s="5"/>
      <c r="C48" s="6">
        <v>-5.7244577112899613</v>
      </c>
      <c r="D48" s="6">
        <v>0.46047084549433254</v>
      </c>
      <c r="E48" s="6">
        <v>-7.1348862936799167</v>
      </c>
      <c r="F48" s="6">
        <v>0.27112202596170459</v>
      </c>
      <c r="G48" s="6">
        <v>-4.1581682838091361</v>
      </c>
      <c r="H48" s="6">
        <v>0.36171948274867777</v>
      </c>
      <c r="I48" s="6">
        <v>42.002600000000001</v>
      </c>
      <c r="J48" s="6">
        <v>0.20200000000000001</v>
      </c>
      <c r="K48" s="6">
        <v>0.20050000000000001</v>
      </c>
      <c r="L48" s="6">
        <v>0.72889999999999999</v>
      </c>
      <c r="M48" s="6">
        <v>1.0200000000000001E-2</v>
      </c>
      <c r="N48" s="6">
        <v>56.124600000000001</v>
      </c>
      <c r="O48" s="6">
        <v>7.9699999999999993E-2</v>
      </c>
      <c r="P48" s="6">
        <v>0.1227</v>
      </c>
      <c r="Q48" s="6">
        <v>5.4000000000000003E-3</v>
      </c>
      <c r="R48" s="6">
        <v>99.476600000000005</v>
      </c>
      <c r="S48" s="14">
        <f t="shared" si="0"/>
        <v>99.538151834721887</v>
      </c>
    </row>
    <row r="49" spans="1:19">
      <c r="A49" s="5"/>
      <c r="B49" s="5" t="s">
        <v>36</v>
      </c>
      <c r="C49" s="6">
        <v>-6.1746532195340817</v>
      </c>
      <c r="D49" s="6">
        <v>0.46469121250554291</v>
      </c>
      <c r="E49" s="6">
        <v>-9.4148525627823734</v>
      </c>
      <c r="F49" s="6">
        <v>0.28262644205993476</v>
      </c>
      <c r="G49" s="6">
        <v>-6.204032888624651</v>
      </c>
      <c r="H49" s="6">
        <v>0.37184313913963096</v>
      </c>
      <c r="I49" s="6">
        <v>41.914700000000003</v>
      </c>
      <c r="J49" s="6">
        <v>0.32179999999999997</v>
      </c>
      <c r="K49" s="6">
        <v>0.31280000000000002</v>
      </c>
      <c r="L49" s="6">
        <v>0.83089999999999997</v>
      </c>
      <c r="M49" s="6">
        <v>3.8999999999999998E-3</v>
      </c>
      <c r="N49" s="6">
        <v>55.825200000000002</v>
      </c>
      <c r="O49" s="6">
        <v>9.1999999999999998E-2</v>
      </c>
      <c r="P49" s="6">
        <v>5.2400000000000002E-2</v>
      </c>
      <c r="Q49" s="6">
        <v>1.1599999999999999E-2</v>
      </c>
      <c r="R49" s="6">
        <v>99.365200000000002</v>
      </c>
      <c r="S49" s="14">
        <f t="shared" si="0"/>
        <v>99.262347475414813</v>
      </c>
    </row>
    <row r="50" spans="1:19">
      <c r="A50" s="5"/>
      <c r="B50" s="5"/>
      <c r="C50" s="6">
        <v>-6.696974214131358</v>
      </c>
      <c r="D50" s="6">
        <v>0.46268554346464585</v>
      </c>
      <c r="E50" s="6">
        <v>-9.5643159814942464</v>
      </c>
      <c r="F50" s="6">
        <v>0.27698755492300731</v>
      </c>
      <c r="G50" s="6">
        <v>-6.0818893901459408</v>
      </c>
      <c r="H50" s="6">
        <v>0.3668906826596931</v>
      </c>
      <c r="I50" s="6">
        <v>41.8812</v>
      </c>
      <c r="J50" s="6">
        <v>0.41389999999999999</v>
      </c>
      <c r="K50" s="6">
        <v>0.1065</v>
      </c>
      <c r="L50" s="6">
        <v>0.37640000000000001</v>
      </c>
      <c r="M50" s="6">
        <v>0</v>
      </c>
      <c r="N50" s="6">
        <v>56.239600000000003</v>
      </c>
      <c r="O50" s="6">
        <v>9.2200000000000004E-2</v>
      </c>
      <c r="P50" s="6">
        <v>3.6700000000000003E-2</v>
      </c>
      <c r="Q50" s="6">
        <v>3.7000000000000002E-3</v>
      </c>
      <c r="R50" s="6">
        <v>99.150199999999998</v>
      </c>
      <c r="S50" s="14">
        <f t="shared" si="0"/>
        <v>99.060138899463482</v>
      </c>
    </row>
    <row r="51" spans="1:19">
      <c r="A51" s="5"/>
      <c r="B51" s="5"/>
      <c r="C51" s="6">
        <v>-5.4834717933307173</v>
      </c>
      <c r="D51" s="6">
        <v>0.47209859435410684</v>
      </c>
      <c r="E51" s="6">
        <v>-9.2243717111885992</v>
      </c>
      <c r="F51" s="6">
        <v>0.265801192180663</v>
      </c>
      <c r="G51" s="6">
        <v>-6.372966378656626</v>
      </c>
      <c r="H51" s="6">
        <v>0.36182348866730796</v>
      </c>
      <c r="I51" s="6">
        <v>42.041400000000003</v>
      </c>
      <c r="J51" s="6">
        <v>0.2359</v>
      </c>
      <c r="K51" s="6">
        <v>0.41889999999999999</v>
      </c>
      <c r="L51" s="6">
        <v>0.64580000000000004</v>
      </c>
      <c r="M51" s="6">
        <v>7.0000000000000001E-3</v>
      </c>
      <c r="N51" s="6">
        <v>56.357599999999998</v>
      </c>
      <c r="O51" s="6">
        <v>7.22E-2</v>
      </c>
      <c r="P51" s="6">
        <v>7.0999999999999994E-2</v>
      </c>
      <c r="Q51" s="6">
        <v>6.1000000000000004E-3</v>
      </c>
      <c r="R51" s="6">
        <v>99.855800000000002</v>
      </c>
      <c r="S51" s="14">
        <f t="shared" si="0"/>
        <v>99.463277556492429</v>
      </c>
    </row>
    <row r="52" spans="1:19">
      <c r="A52" s="5"/>
      <c r="B52" s="5" t="s">
        <v>37</v>
      </c>
      <c r="C52" s="6">
        <v>-2.6006384349576575</v>
      </c>
      <c r="D52" s="6">
        <v>0.46700418008948602</v>
      </c>
      <c r="E52" s="6">
        <v>-6.0124518945220817</v>
      </c>
      <c r="F52" s="6">
        <v>0.29464777433332934</v>
      </c>
      <c r="G52" s="6">
        <v>-4.6601199083441003</v>
      </c>
      <c r="H52" s="6">
        <v>0.38182408543851359</v>
      </c>
      <c r="I52" s="6">
        <v>41.690300000000001</v>
      </c>
      <c r="J52" s="6">
        <v>0.66810000000000003</v>
      </c>
      <c r="K52" s="6">
        <v>0.28649999999999998</v>
      </c>
      <c r="L52" s="6">
        <v>0.60770000000000002</v>
      </c>
      <c r="M52" s="6">
        <v>9.4000000000000004E-3</v>
      </c>
      <c r="N52" s="6">
        <v>56.029800000000002</v>
      </c>
      <c r="O52" s="6">
        <v>0.11749999999999999</v>
      </c>
      <c r="P52" s="6">
        <v>9.2600000000000002E-2</v>
      </c>
      <c r="Q52" s="6">
        <v>0</v>
      </c>
      <c r="R52" s="6">
        <v>99.501900000000006</v>
      </c>
      <c r="S52" s="14">
        <f t="shared" si="0"/>
        <v>98.486059867186597</v>
      </c>
    </row>
    <row r="53" spans="1:19">
      <c r="A53" s="5"/>
      <c r="B53" s="5"/>
      <c r="C53" s="6">
        <v>-2.5384604392328094</v>
      </c>
      <c r="D53" s="6">
        <v>0.46691542903290195</v>
      </c>
      <c r="E53" s="6">
        <v>-5.5615241029658797</v>
      </c>
      <c r="F53" s="6">
        <v>0.27125671638717497</v>
      </c>
      <c r="G53" s="6">
        <v>-4.2415246745648183</v>
      </c>
      <c r="H53" s="6">
        <v>0.36404685827091571</v>
      </c>
      <c r="I53" s="6">
        <v>41.864199999999997</v>
      </c>
      <c r="J53" s="6">
        <v>0.7278</v>
      </c>
      <c r="K53" s="6">
        <v>0.27660000000000001</v>
      </c>
      <c r="L53" s="6">
        <v>0.60770000000000002</v>
      </c>
      <c r="M53" s="6">
        <v>2.6800000000000001E-2</v>
      </c>
      <c r="N53" s="6">
        <v>55.935600000000001</v>
      </c>
      <c r="O53" s="6">
        <v>0.19209999999999999</v>
      </c>
      <c r="P53" s="6">
        <v>8.6999999999999994E-2</v>
      </c>
      <c r="Q53" s="6">
        <v>3.2000000000000002E-3</v>
      </c>
      <c r="R53" s="6">
        <v>99.721100000000007</v>
      </c>
      <c r="S53" s="14">
        <f t="shared" si="0"/>
        <v>98.350277568751295</v>
      </c>
    </row>
    <row r="54" spans="1:19">
      <c r="A54" s="5"/>
      <c r="B54" s="5"/>
      <c r="C54" s="6">
        <v>-2.0178093002768303</v>
      </c>
      <c r="D54" s="6">
        <v>0.46705364771425489</v>
      </c>
      <c r="E54" s="6">
        <v>-5.4619279391180768</v>
      </c>
      <c r="F54" s="6">
        <v>0.26672549542299029</v>
      </c>
      <c r="G54" s="6">
        <v>-4.4126671029741251</v>
      </c>
      <c r="H54" s="6">
        <v>0.36073162491004107</v>
      </c>
      <c r="I54" s="6">
        <v>41.7029</v>
      </c>
      <c r="J54" s="6">
        <v>0.68899999999999995</v>
      </c>
      <c r="K54" s="6">
        <v>0.27539999999999998</v>
      </c>
      <c r="L54" s="6">
        <v>0.61060000000000003</v>
      </c>
      <c r="M54" s="6">
        <v>0</v>
      </c>
      <c r="N54" s="6">
        <v>56.120399999999997</v>
      </c>
      <c r="O54" s="6">
        <v>0.1176</v>
      </c>
      <c r="P54" s="6">
        <v>7.1400000000000005E-2</v>
      </c>
      <c r="Q54" s="6">
        <v>9.7999999999999997E-3</v>
      </c>
      <c r="R54" s="6">
        <v>99.597200000000001</v>
      </c>
      <c r="S54" s="14">
        <f t="shared" si="0"/>
        <v>98.441918848423228</v>
      </c>
    </row>
    <row r="55" spans="1:19">
      <c r="A55" s="5"/>
      <c r="B55" s="5"/>
      <c r="C55" s="5"/>
      <c r="D55" s="5"/>
      <c r="E55" s="5"/>
      <c r="F55" s="5"/>
      <c r="G55" s="5"/>
      <c r="H55" s="5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>
      <c r="A56" s="5" t="s">
        <v>41</v>
      </c>
      <c r="B56" s="5" t="s">
        <v>42</v>
      </c>
      <c r="C56" s="5" t="s">
        <v>48</v>
      </c>
      <c r="D56" s="5" t="s">
        <v>48</v>
      </c>
      <c r="E56" s="5" t="s">
        <v>48</v>
      </c>
      <c r="F56" s="5" t="s">
        <v>48</v>
      </c>
      <c r="G56" s="5" t="s">
        <v>48</v>
      </c>
      <c r="H56" s="5" t="s">
        <v>48</v>
      </c>
      <c r="I56" s="6">
        <v>42.1965</v>
      </c>
      <c r="J56" s="6">
        <v>1.5621</v>
      </c>
      <c r="K56" s="6">
        <v>0.1263</v>
      </c>
      <c r="L56" s="6">
        <v>0.39610000000000001</v>
      </c>
      <c r="M56" s="6">
        <v>0.17380000000000001</v>
      </c>
      <c r="N56" s="6">
        <v>55.651600000000002</v>
      </c>
      <c r="O56" s="6">
        <v>0.33139999999999997</v>
      </c>
      <c r="P56" s="6">
        <v>8.3900000000000002E-2</v>
      </c>
      <c r="Q56" s="6">
        <v>8.3999999999999995E-3</v>
      </c>
      <c r="R56" s="6">
        <v>100.5299</v>
      </c>
      <c r="S56" s="14">
        <f t="shared" si="0"/>
        <v>96.507753249732673</v>
      </c>
    </row>
    <row r="57" spans="1:19">
      <c r="A57" s="5"/>
      <c r="B57" s="5"/>
      <c r="C57" s="5" t="s">
        <v>48</v>
      </c>
      <c r="D57" s="5" t="s">
        <v>48</v>
      </c>
      <c r="E57" s="5" t="s">
        <v>48</v>
      </c>
      <c r="F57" s="5" t="s">
        <v>48</v>
      </c>
      <c r="G57" s="5" t="s">
        <v>48</v>
      </c>
      <c r="H57" s="5" t="s">
        <v>48</v>
      </c>
      <c r="I57" s="6">
        <v>42.200200000000002</v>
      </c>
      <c r="J57" s="6">
        <v>0.68869999999999998</v>
      </c>
      <c r="K57" s="6">
        <v>0.14580000000000001</v>
      </c>
      <c r="L57" s="6">
        <v>0.3579</v>
      </c>
      <c r="M57" s="6">
        <v>6.3600000000000004E-2</v>
      </c>
      <c r="N57" s="6">
        <v>55.997900000000001</v>
      </c>
      <c r="O57" s="6">
        <v>0.317</v>
      </c>
      <c r="P57" s="6">
        <v>7.5399999999999995E-2</v>
      </c>
      <c r="Q57" s="6">
        <v>7.0000000000000001E-3</v>
      </c>
      <c r="R57" s="6">
        <v>99.853499999999997</v>
      </c>
      <c r="S57" s="14">
        <f t="shared" si="0"/>
        <v>98.439232898054911</v>
      </c>
    </row>
    <row r="58" spans="1:19">
      <c r="A58" s="5"/>
      <c r="B58" s="5"/>
      <c r="C58" s="6">
        <v>-5.0540931929746735</v>
      </c>
      <c r="D58" s="6">
        <v>0.45669374577203109</v>
      </c>
      <c r="E58" s="6">
        <v>-7.1164789539974249</v>
      </c>
      <c r="F58" s="6">
        <v>0.26436599977609371</v>
      </c>
      <c r="G58" s="6">
        <v>-4.4883504936505947</v>
      </c>
      <c r="H58" s="6">
        <v>0.35536810128928625</v>
      </c>
      <c r="I58" s="6">
        <v>41.848999999999997</v>
      </c>
      <c r="J58" s="6">
        <v>2.2254</v>
      </c>
      <c r="K58" s="6">
        <v>0.1474</v>
      </c>
      <c r="L58" s="6">
        <v>0.31</v>
      </c>
      <c r="M58" s="6">
        <v>0.1074</v>
      </c>
      <c r="N58" s="6">
        <v>55.012500000000003</v>
      </c>
      <c r="O58" s="6">
        <v>0.25740000000000002</v>
      </c>
      <c r="P58" s="6">
        <v>6.8599999999999994E-2</v>
      </c>
      <c r="Q58" s="6">
        <v>0</v>
      </c>
      <c r="R58" s="6">
        <v>99.977699999999999</v>
      </c>
      <c r="S58" s="14">
        <f t="shared" si="0"/>
        <v>95.043439778175326</v>
      </c>
    </row>
    <row r="59" spans="1:19">
      <c r="A59" s="5"/>
      <c r="B59" s="5"/>
      <c r="C59" s="6">
        <v>-4.9631883702614497</v>
      </c>
      <c r="D59" s="6">
        <v>0.45915424462643745</v>
      </c>
      <c r="E59" s="6">
        <v>-7.1272505058038673</v>
      </c>
      <c r="F59" s="6">
        <v>0.2609934555292488</v>
      </c>
      <c r="G59" s="6">
        <v>-4.5463925532679133</v>
      </c>
      <c r="H59" s="6">
        <v>0.35372873840561697</v>
      </c>
      <c r="I59" s="6">
        <v>42.026400000000002</v>
      </c>
      <c r="J59" s="6">
        <v>0.52490000000000003</v>
      </c>
      <c r="K59" s="6">
        <v>0.2432</v>
      </c>
      <c r="L59" s="6">
        <v>0.52439999999999998</v>
      </c>
      <c r="M59" s="6">
        <v>3.04E-2</v>
      </c>
      <c r="N59" s="6">
        <v>56.044600000000003</v>
      </c>
      <c r="O59" s="6">
        <v>0.17199999999999999</v>
      </c>
      <c r="P59" s="6">
        <v>6.0499999999999998E-2</v>
      </c>
      <c r="Q59" s="6">
        <v>4.7999999999999996E-3</v>
      </c>
      <c r="R59" s="6">
        <v>99.631200000000007</v>
      </c>
      <c r="S59" s="14">
        <f t="shared" si="0"/>
        <v>98.806995635896627</v>
      </c>
    </row>
    <row r="60" spans="1:19">
      <c r="A60" s="5"/>
      <c r="B60" s="5"/>
      <c r="C60" s="5" t="s">
        <v>48</v>
      </c>
      <c r="D60" s="5" t="s">
        <v>48</v>
      </c>
      <c r="E60" s="5" t="s">
        <v>48</v>
      </c>
      <c r="F60" s="5" t="s">
        <v>48</v>
      </c>
      <c r="G60" s="5" t="s">
        <v>48</v>
      </c>
      <c r="H60" s="5" t="s">
        <v>48</v>
      </c>
      <c r="I60" s="6">
        <v>42.130699999999997</v>
      </c>
      <c r="J60" s="6">
        <v>0.56279999999999997</v>
      </c>
      <c r="K60" s="6">
        <v>0.1308</v>
      </c>
      <c r="L60" s="6">
        <v>0.3473</v>
      </c>
      <c r="M60" s="6">
        <v>3.4500000000000003E-2</v>
      </c>
      <c r="N60" s="6">
        <v>56.041800000000002</v>
      </c>
      <c r="O60" s="6">
        <v>0.27700000000000002</v>
      </c>
      <c r="P60" s="6">
        <v>0.04</v>
      </c>
      <c r="Q60" s="6">
        <v>4.7000000000000002E-3</v>
      </c>
      <c r="R60" s="6">
        <v>99.569500000000005</v>
      </c>
      <c r="S60" s="14">
        <f t="shared" si="0"/>
        <v>98.721893542862944</v>
      </c>
    </row>
    <row r="61" spans="1:19">
      <c r="A61" s="5"/>
      <c r="B61" s="5" t="s">
        <v>43</v>
      </c>
      <c r="C61" s="6">
        <v>-2.8891090437572671</v>
      </c>
      <c r="D61" s="6">
        <v>0.46133084611953101</v>
      </c>
      <c r="E61" s="6">
        <v>-6.7484768505776733</v>
      </c>
      <c r="F61" s="6">
        <v>0.26671879220115197</v>
      </c>
      <c r="G61" s="6">
        <v>-5.246140147823894</v>
      </c>
      <c r="H61" s="6">
        <v>0.35872984955261483</v>
      </c>
      <c r="I61" s="6">
        <v>41.842799999999997</v>
      </c>
      <c r="J61" s="6">
        <v>0.63349999999999995</v>
      </c>
      <c r="K61" s="6">
        <v>0.1421</v>
      </c>
      <c r="L61" s="6">
        <v>0.50939999999999996</v>
      </c>
      <c r="M61" s="6">
        <v>7.8700000000000006E-2</v>
      </c>
      <c r="N61" s="6">
        <v>56.118699999999997</v>
      </c>
      <c r="O61" s="6">
        <v>0.31540000000000001</v>
      </c>
      <c r="P61" s="6">
        <v>9.6000000000000002E-2</v>
      </c>
      <c r="Q61" s="6">
        <v>1.2E-2</v>
      </c>
      <c r="R61" s="6">
        <v>99.748599999999996</v>
      </c>
      <c r="S61" s="14">
        <f t="shared" si="0"/>
        <v>98.565581606761555</v>
      </c>
    </row>
    <row r="62" spans="1:19">
      <c r="A62" s="5"/>
      <c r="B62" s="5"/>
      <c r="C62" s="6">
        <v>-2.306626310556958</v>
      </c>
      <c r="D62" s="6">
        <v>0.46278978860037251</v>
      </c>
      <c r="E62" s="6">
        <v>-6.9730444702102616</v>
      </c>
      <c r="F62" s="6">
        <v>0.27578323016296702</v>
      </c>
      <c r="G62" s="6">
        <v>-5.7735987887206432</v>
      </c>
      <c r="H62" s="6">
        <v>0.36601795676078935</v>
      </c>
      <c r="I62" s="6">
        <v>41.987200000000001</v>
      </c>
      <c r="J62" s="6">
        <v>1.0250999999999999</v>
      </c>
      <c r="K62" s="6">
        <v>0.2117</v>
      </c>
      <c r="L62" s="6">
        <v>0.33629999999999999</v>
      </c>
      <c r="M62" s="6">
        <v>0.14649999999999999</v>
      </c>
      <c r="N62" s="6">
        <v>55.963200000000001</v>
      </c>
      <c r="O62" s="6">
        <v>0.45140000000000002</v>
      </c>
      <c r="P62" s="6">
        <v>9.5600000000000004E-2</v>
      </c>
      <c r="Q62" s="6">
        <v>1.37E-2</v>
      </c>
      <c r="R62" s="6">
        <v>100.2307</v>
      </c>
      <c r="S62" s="14">
        <f t="shared" si="0"/>
        <v>97.693046264410015</v>
      </c>
    </row>
    <row r="63" spans="1:19">
      <c r="A63" s="5"/>
      <c r="B63" s="5"/>
      <c r="C63" s="6">
        <v>-2.7709905957362455</v>
      </c>
      <c r="D63" s="6">
        <v>0.46678571700431898</v>
      </c>
      <c r="E63" s="6">
        <v>-6.8771702529070815</v>
      </c>
      <c r="F63" s="6">
        <v>0.27433635946947416</v>
      </c>
      <c r="G63" s="6">
        <v>-5.4362551431242334</v>
      </c>
      <c r="H63" s="6">
        <v>0.36630260468770626</v>
      </c>
      <c r="I63" s="6">
        <v>42.116700000000002</v>
      </c>
      <c r="J63" s="6">
        <v>0.441</v>
      </c>
      <c r="K63" s="6">
        <v>0.24099999999999999</v>
      </c>
      <c r="L63" s="6">
        <v>0.6724</v>
      </c>
      <c r="M63" s="6">
        <v>7.9000000000000008E-3</v>
      </c>
      <c r="N63" s="6">
        <v>56.341099999999997</v>
      </c>
      <c r="O63" s="6">
        <v>0.1082</v>
      </c>
      <c r="P63" s="6">
        <v>8.3699999999999997E-2</v>
      </c>
      <c r="Q63" s="6">
        <v>1.54E-2</v>
      </c>
      <c r="R63" s="6">
        <v>100.0273</v>
      </c>
      <c r="S63" s="14">
        <f t="shared" si="0"/>
        <v>99.001002504898253</v>
      </c>
    </row>
    <row r="64" spans="1:19">
      <c r="A64" s="5"/>
      <c r="B64" s="5" t="s">
        <v>44</v>
      </c>
      <c r="C64" s="5" t="s">
        <v>48</v>
      </c>
      <c r="D64" s="5" t="s">
        <v>48</v>
      </c>
      <c r="E64" s="5" t="s">
        <v>48</v>
      </c>
      <c r="F64" s="5" t="s">
        <v>48</v>
      </c>
      <c r="G64" s="5" t="s">
        <v>48</v>
      </c>
      <c r="H64" s="5" t="s">
        <v>48</v>
      </c>
      <c r="I64" s="6">
        <v>41.8187</v>
      </c>
      <c r="J64" s="6">
        <v>0.3624</v>
      </c>
      <c r="K64" s="6">
        <v>0.2213</v>
      </c>
      <c r="L64" s="6">
        <v>0.69320000000000004</v>
      </c>
      <c r="M64" s="6">
        <v>1.06E-2</v>
      </c>
      <c r="N64" s="6">
        <v>55.843699999999998</v>
      </c>
      <c r="O64" s="6">
        <v>0.1003</v>
      </c>
      <c r="P64" s="6">
        <v>8.9300000000000004E-2</v>
      </c>
      <c r="Q64" s="6">
        <v>8.0999999999999996E-3</v>
      </c>
      <c r="R64" s="6">
        <v>99.147499999999994</v>
      </c>
      <c r="S64" s="14">
        <f t="shared" si="0"/>
        <v>99.170326372672818</v>
      </c>
    </row>
    <row r="65" spans="1:19">
      <c r="A65" s="5"/>
      <c r="B65" s="5"/>
      <c r="C65" s="5" t="s">
        <v>48</v>
      </c>
      <c r="D65" s="5" t="s">
        <v>48</v>
      </c>
      <c r="E65" s="5" t="s">
        <v>48</v>
      </c>
      <c r="F65" s="5" t="s">
        <v>48</v>
      </c>
      <c r="G65" s="5" t="s">
        <v>48</v>
      </c>
      <c r="H65" s="5" t="s">
        <v>48</v>
      </c>
      <c r="I65" s="6">
        <v>41.694800000000001</v>
      </c>
      <c r="J65" s="6">
        <v>0.34699999999999998</v>
      </c>
      <c r="K65" s="6">
        <v>0.2409</v>
      </c>
      <c r="L65" s="6">
        <v>0.72140000000000004</v>
      </c>
      <c r="M65" s="6">
        <v>5.1000000000000004E-3</v>
      </c>
      <c r="N65" s="6">
        <v>55.763800000000003</v>
      </c>
      <c r="O65" s="6">
        <v>8.4500000000000006E-2</v>
      </c>
      <c r="P65" s="6">
        <v>6.9000000000000006E-2</v>
      </c>
      <c r="Q65" s="6">
        <v>9.1000000000000004E-3</v>
      </c>
      <c r="R65" s="6">
        <v>98.935699999999997</v>
      </c>
      <c r="S65" s="14">
        <f t="shared" si="0"/>
        <v>99.204173136601412</v>
      </c>
    </row>
    <row r="66" spans="1:19" ht="15" thickBot="1">
      <c r="A66" s="15"/>
      <c r="B66" s="15"/>
      <c r="C66" s="15" t="s">
        <v>48</v>
      </c>
      <c r="D66" s="15" t="s">
        <v>48</v>
      </c>
      <c r="E66" s="15" t="s">
        <v>48</v>
      </c>
      <c r="F66" s="15" t="s">
        <v>48</v>
      </c>
      <c r="G66" s="15" t="s">
        <v>48</v>
      </c>
      <c r="H66" s="15" t="s">
        <v>48</v>
      </c>
      <c r="I66" s="9">
        <v>42.005899999999997</v>
      </c>
      <c r="J66" s="9">
        <v>0.34510000000000002</v>
      </c>
      <c r="K66" s="9">
        <v>0.20660000000000001</v>
      </c>
      <c r="L66" s="9">
        <v>0.70540000000000003</v>
      </c>
      <c r="M66" s="9">
        <v>2.0000000000000001E-4</v>
      </c>
      <c r="N66" s="9">
        <v>55.9739</v>
      </c>
      <c r="O66" s="9">
        <v>9.2799999999999994E-2</v>
      </c>
      <c r="P66" s="9">
        <v>5.79E-2</v>
      </c>
      <c r="Q66" s="9">
        <v>5.8999999999999999E-3</v>
      </c>
      <c r="R66" s="9">
        <v>99.393600000000006</v>
      </c>
      <c r="S66" s="16">
        <f>(N66/40.3114*24.305)/(N66*24.305/40.3114+J66*55.845/71.8464)*100</f>
        <v>99.211443709637308</v>
      </c>
    </row>
    <row r="67" spans="1:19">
      <c r="A67" s="5"/>
      <c r="B67" s="5"/>
      <c r="C67" s="5"/>
      <c r="D67" s="5"/>
      <c r="E67" s="5"/>
      <c r="F67" s="5"/>
      <c r="G67" s="5"/>
      <c r="H67" s="5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</sheetData>
  <mergeCells count="5">
    <mergeCell ref="A3:A4"/>
    <mergeCell ref="B3:B4"/>
    <mergeCell ref="S3:S4"/>
    <mergeCell ref="C4:H4"/>
    <mergeCell ref="I4:R4"/>
  </mergeCells>
  <conditionalFormatting sqref="H28:H29">
    <cfRule type="containsText" dxfId="10" priority="9" operator="containsText" text="spinel">
      <formula>NOT(ISERROR(SEARCH("spinel",H28)))</formula>
    </cfRule>
  </conditionalFormatting>
  <conditionalFormatting sqref="B20:B25 B27">
    <cfRule type="containsText" dxfId="9" priority="11" operator="containsText" text="spinel">
      <formula>NOT(ISERROR(SEARCH("spinel",B20)))</formula>
    </cfRule>
  </conditionalFormatting>
  <conditionalFormatting sqref="H22:H25">
    <cfRule type="containsText" dxfId="8" priority="10" operator="containsText" text="spinel">
      <formula>NOT(ISERROR(SEARCH("spinel",H22)))</formula>
    </cfRule>
  </conditionalFormatting>
  <conditionalFormatting sqref="B28:B32 B34">
    <cfRule type="containsText" dxfId="7" priority="8" operator="containsText" text="spinel">
      <formula>NOT(ISERROR(SEARCH("spinel",B28)))</formula>
    </cfRule>
  </conditionalFormatting>
  <conditionalFormatting sqref="B35:B36">
    <cfRule type="containsText" dxfId="6" priority="7" operator="containsText" text="spinel">
      <formula>NOT(ISERROR(SEARCH("spinel",B35)))</formula>
    </cfRule>
  </conditionalFormatting>
  <conditionalFormatting sqref="R18">
    <cfRule type="cellIs" dxfId="5" priority="5" operator="lessThan">
      <formula>98.5</formula>
    </cfRule>
    <cfRule type="cellIs" dxfId="4" priority="6" operator="greaterThan">
      <formula>101.5</formula>
    </cfRule>
  </conditionalFormatting>
  <conditionalFormatting sqref="R19">
    <cfRule type="cellIs" dxfId="3" priority="3" operator="lessThan">
      <formula>98.5</formula>
    </cfRule>
    <cfRule type="cellIs" dxfId="2" priority="4" operator="greaterThan">
      <formula>101.5</formula>
    </cfRule>
  </conditionalFormatting>
  <conditionalFormatting sqref="R17">
    <cfRule type="cellIs" dxfId="1" priority="1" operator="lessThan">
      <formula>98.5</formula>
    </cfRule>
    <cfRule type="cellIs" dxfId="0" priority="2" operator="greaterThan">
      <formula>101.5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DF9C-30CA-4B24-9376-D5C5F11BA912}">
  <dimension ref="A2:L31"/>
  <sheetViews>
    <sheetView workbookViewId="0">
      <selection activeCell="A4" sqref="A4:XFD4"/>
    </sheetView>
  </sheetViews>
  <sheetFormatPr baseColWidth="10" defaultRowHeight="14.4"/>
  <cols>
    <col min="1" max="1" width="13" customWidth="1"/>
    <col min="2" max="3" width="10.77734375" customWidth="1"/>
    <col min="4" max="4" width="4.77734375" customWidth="1"/>
    <col min="5" max="5" width="6.77734375" customWidth="1"/>
    <col min="6" max="6" width="4.77734375" customWidth="1"/>
    <col min="7" max="7" width="6.77734375" customWidth="1"/>
    <col min="8" max="8" width="4.77734375" customWidth="1"/>
    <col min="9" max="9" width="6.77734375" customWidth="1"/>
    <col min="10" max="10" width="4.77734375" customWidth="1"/>
    <col min="11" max="11" width="12.77734375" customWidth="1"/>
    <col min="12" max="12" width="4.77734375" customWidth="1"/>
  </cols>
  <sheetData>
    <row r="2" spans="1:12" ht="16.2">
      <c r="A2" s="36" t="s">
        <v>0</v>
      </c>
      <c r="B2" s="36" t="s">
        <v>1</v>
      </c>
      <c r="C2" s="36" t="s">
        <v>50</v>
      </c>
      <c r="D2" s="37" t="s">
        <v>51</v>
      </c>
      <c r="E2" s="17" t="s">
        <v>2</v>
      </c>
      <c r="F2" s="18" t="s">
        <v>3</v>
      </c>
      <c r="G2" s="17" t="s">
        <v>4</v>
      </c>
      <c r="H2" s="18" t="s">
        <v>3</v>
      </c>
      <c r="I2" s="17" t="s">
        <v>5</v>
      </c>
      <c r="J2" s="18" t="s">
        <v>3</v>
      </c>
      <c r="K2" s="19" t="s">
        <v>52</v>
      </c>
      <c r="L2" s="18" t="s">
        <v>3</v>
      </c>
    </row>
    <row r="3" spans="1:12" ht="15" thickBot="1">
      <c r="A3" s="32"/>
      <c r="B3" s="32"/>
      <c r="C3" s="32"/>
      <c r="D3" s="33"/>
      <c r="E3" s="38" t="s">
        <v>17</v>
      </c>
      <c r="F3" s="38"/>
      <c r="G3" s="38"/>
      <c r="H3" s="38"/>
      <c r="I3" s="38"/>
      <c r="J3" s="38"/>
      <c r="K3" s="38"/>
      <c r="L3" s="38"/>
    </row>
    <row r="4" spans="1:12" ht="15" thickTop="1">
      <c r="A4" s="44"/>
      <c r="B4" s="44"/>
      <c r="C4" s="44"/>
      <c r="D4" s="45"/>
      <c r="E4" s="47"/>
      <c r="F4" s="47"/>
      <c r="G4" s="47"/>
      <c r="H4" s="47"/>
      <c r="I4" s="47"/>
      <c r="J4" s="47"/>
      <c r="K4" s="47"/>
      <c r="L4" s="47"/>
    </row>
    <row r="5" spans="1:12">
      <c r="A5" s="5" t="s">
        <v>19</v>
      </c>
      <c r="B5" s="5" t="s">
        <v>47</v>
      </c>
      <c r="C5" s="5" t="s">
        <v>53</v>
      </c>
      <c r="D5" s="5">
        <f>COUNT('[1]Table 1 Sp'!G3:G5)</f>
        <v>3</v>
      </c>
      <c r="E5" s="6">
        <f>AVERAGE('[1]Table 1 Sp'!C3:C5)</f>
        <v>-11.210100443364363</v>
      </c>
      <c r="F5" s="6">
        <f>_xlfn.STDEV.S('[1]Table 1 Sp'!C3:C5)</f>
        <v>0.47412958576450198</v>
      </c>
      <c r="G5" s="6">
        <f>AVERAGE('[1]Table 1 Sp'!E3:E5)</f>
        <v>-12.068955483929864</v>
      </c>
      <c r="H5" s="6">
        <f>_xlfn.STDEV.S('[1]Table 1 Sp'!E3:E5)</f>
        <v>0.92927512169780802</v>
      </c>
      <c r="I5" s="6">
        <f>AVERAGE('[1]Table 1 Sp'!G3:G5)</f>
        <v>-6.2393032533803954</v>
      </c>
      <c r="J5" s="6">
        <f>_xlfn.STDEV.S('[1]Table 1 Sp'!G3:G5)</f>
        <v>0.71345122425704555</v>
      </c>
      <c r="K5" s="6">
        <f>E6-E5</f>
        <v>5.7229433490660062</v>
      </c>
      <c r="L5" s="6">
        <f>SQRT(F6*F6+F5*F5)</f>
        <v>0.47419952784031355</v>
      </c>
    </row>
    <row r="6" spans="1:12">
      <c r="A6" s="5"/>
      <c r="B6" s="5"/>
      <c r="C6" s="5" t="s">
        <v>54</v>
      </c>
      <c r="D6" s="5">
        <f>COUNT('[1]Table 2 Ol'!C3:C12)</f>
        <v>2</v>
      </c>
      <c r="E6" s="6">
        <f>AVERAGE('[1]Table 2 Ol'!C3:C12)</f>
        <v>-5.4871570942983565</v>
      </c>
      <c r="F6" s="14">
        <f>_xlfn.STDEV.S('[1]Table 2 Ol'!C3:C12)</f>
        <v>8.144206944698501E-3</v>
      </c>
      <c r="G6" s="6">
        <f>AVERAGE('[1]Table 2 Ol'!E3:E12)</f>
        <v>-8.5827095444364847</v>
      </c>
      <c r="H6" s="6">
        <f>_xlfn.STDEV.S('[1]Table 2 Ol'!E3:E12)</f>
        <v>0.32585402746971509</v>
      </c>
      <c r="I6" s="6">
        <f>AVERAGE('[1]Table 2 Ol'!G3:G12)</f>
        <v>-5.72938785540134</v>
      </c>
      <c r="J6" s="6">
        <f>_xlfn.STDEV.S('[1]Table 2 Ol'!G3:G12)</f>
        <v>0.33008901508095856</v>
      </c>
      <c r="K6" s="6"/>
      <c r="L6" s="6"/>
    </row>
    <row r="7" spans="1:12">
      <c r="A7" s="5" t="s">
        <v>22</v>
      </c>
      <c r="B7" s="5" t="s">
        <v>23</v>
      </c>
      <c r="C7" s="5" t="s">
        <v>53</v>
      </c>
      <c r="D7" s="5">
        <f>COUNT('[1]Table 1 Sp'!G7:G14)</f>
        <v>8</v>
      </c>
      <c r="E7" s="6">
        <f>AVERAGE('[1]Table 1 Sp'!C7:C14)</f>
        <v>-7.8173717560509113</v>
      </c>
      <c r="F7" s="6">
        <f>_xlfn.STDEV.S('[1]Table 1 Sp'!C7:C14)</f>
        <v>1.0625426805770917</v>
      </c>
      <c r="G7" s="6">
        <f>AVERAGE('[1]Table 1 Sp'!E7:E14)</f>
        <v>-10.181938572545292</v>
      </c>
      <c r="H7" s="6">
        <f>_xlfn.STDEV.S('[1]Table 1 Sp'!E7:E14)</f>
        <v>0.69806970603631247</v>
      </c>
      <c r="I7" s="6">
        <f>AVERAGE('[1]Table 1 Sp'!G7:G14)</f>
        <v>-6.1159052593988177</v>
      </c>
      <c r="J7" s="6">
        <f>_xlfn.STDEV.S('[1]Table 1 Sp'!G7:G14)</f>
        <v>0.48543555216160278</v>
      </c>
      <c r="K7" s="6">
        <f>E8-E7</f>
        <v>1.9604237855298923</v>
      </c>
      <c r="L7" s="6">
        <f>SQRT(F8*F8+F7*F7)</f>
        <v>1.3724839151013084</v>
      </c>
    </row>
    <row r="8" spans="1:12">
      <c r="A8" s="5"/>
      <c r="B8" s="5"/>
      <c r="C8" s="5" t="s">
        <v>54</v>
      </c>
      <c r="D8" s="5">
        <f>COUNT('[1]Table 2 Ol'!C14:C16)</f>
        <v>3</v>
      </c>
      <c r="E8" s="6">
        <f>AVERAGE('[1]Table 2 Ol'!C14:C16)</f>
        <v>-5.856947970521019</v>
      </c>
      <c r="F8" s="6">
        <f>_xlfn.STDEV.S('[1]Table 2 Ol'!C14:C16)</f>
        <v>0.86874343114861274</v>
      </c>
      <c r="G8" s="6">
        <f>AVERAGE('[1]Table 2 Ol'!E14:E16)</f>
        <v>-8.823161939305793</v>
      </c>
      <c r="H8" s="6">
        <f>_xlfn.STDEV.S('[1]Table 2 Ol'!E14:E16)</f>
        <v>0.7224902590448542</v>
      </c>
      <c r="I8" s="6">
        <f>AVERAGE('[1]Table 2 Ol'!G14:G16)</f>
        <v>-5.7775489946348628</v>
      </c>
      <c r="J8" s="6">
        <f>_xlfn.STDEV.S('[1]Table 2 Ol'!G14:G16)</f>
        <v>0.28610871875483257</v>
      </c>
      <c r="K8" s="6"/>
      <c r="L8" s="6"/>
    </row>
    <row r="9" spans="1:12">
      <c r="A9" s="5" t="s">
        <v>25</v>
      </c>
      <c r="B9" s="5" t="s">
        <v>26</v>
      </c>
      <c r="C9" s="5" t="s">
        <v>55</v>
      </c>
      <c r="D9" s="5">
        <f>COUNT('[1]Table 1 Sp'!H18)</f>
        <v>1</v>
      </c>
      <c r="E9" s="6">
        <f>AVERAGE('[1]Table 1 Sp'!C18)</f>
        <v>-9.5606802285320676</v>
      </c>
      <c r="F9" s="6">
        <f>'[1]Table 1 Sp'!D18</f>
        <v>0.52185987797151778</v>
      </c>
      <c r="G9" s="6">
        <f>AVERAGE('[1]Table 1 Sp'!E18)</f>
        <v>-11.037197879880237</v>
      </c>
      <c r="H9" s="6">
        <f>'[1]Table 1 Sp'!F18</f>
        <v>0.79892066621973501</v>
      </c>
      <c r="I9" s="6">
        <f>AVERAGE('[1]Table 1 Sp'!G18)</f>
        <v>-6.0656441610435614</v>
      </c>
      <c r="J9" s="6">
        <f>'[1]Table 1 Sp'!H18</f>
        <v>0.84375017256870566</v>
      </c>
      <c r="K9" s="6">
        <f>E10-E9</f>
        <v>3.1276489168756694</v>
      </c>
      <c r="L9" s="6">
        <f>SQRT(F10*F10+F9*F9)</f>
        <v>0.57032965167382399</v>
      </c>
    </row>
    <row r="10" spans="1:12">
      <c r="A10" s="5"/>
      <c r="B10" s="5"/>
      <c r="C10" s="5" t="s">
        <v>54</v>
      </c>
      <c r="D10" s="5">
        <f>COUNT('[1]Table 2 Ol'!C19:C23)</f>
        <v>5</v>
      </c>
      <c r="E10" s="6">
        <f>AVERAGE('[1]Table 2 Ol'!C19:C23)</f>
        <v>-6.4330313116563982</v>
      </c>
      <c r="F10" s="6">
        <f>_xlfn.STDEV.S('[1]Table 2 Ol'!C19:C23)</f>
        <v>0.23008298359926127</v>
      </c>
      <c r="G10" s="6">
        <f>AVERAGE('[1]Table 2 Ol'!E19:E23)</f>
        <v>-8.9509097999512814</v>
      </c>
      <c r="H10" s="6">
        <f>_xlfn.STDEV.S('[1]Table 2 Ol'!E19:E23)</f>
        <v>0.23168422399357375</v>
      </c>
      <c r="I10" s="6">
        <f>AVERAGE('[1]Table 2 Ol'!G19:G23)</f>
        <v>-5.6057335178899539</v>
      </c>
      <c r="J10" s="6">
        <f>_xlfn.STDEV.S('[1]Table 2 Ol'!G19:G23)</f>
        <v>0.20992235226818107</v>
      </c>
      <c r="K10" s="6"/>
      <c r="L10" s="6"/>
    </row>
    <row r="11" spans="1:12">
      <c r="A11" s="5"/>
      <c r="B11" s="5" t="s">
        <v>27</v>
      </c>
      <c r="C11" s="5" t="s">
        <v>53</v>
      </c>
      <c r="D11" s="5">
        <f>COUNT('[1]Table 1 Sp'!G19:G21)</f>
        <v>3</v>
      </c>
      <c r="E11" s="6">
        <f>AVERAGE('[1]Table 1 Sp'!C19:C21)</f>
        <v>-9.8618631406200983</v>
      </c>
      <c r="F11" s="6">
        <f>_xlfn.STDEV.S('[1]Table 1 Sp'!C19:C21)</f>
        <v>0.73277129223466564</v>
      </c>
      <c r="G11" s="6">
        <f>AVERAGE('[1]Table 1 Sp'!E19:E21)</f>
        <v>-11.517477857835857</v>
      </c>
      <c r="H11" s="6">
        <f>_xlfn.STDEV.S('[1]Table 1 Sp'!E19:E21)</f>
        <v>1.2897076858895968</v>
      </c>
      <c r="I11" s="6">
        <f>AVERAGE('[1]Table 1 Sp'!G19:G21)</f>
        <v>-6.3893090247134046</v>
      </c>
      <c r="J11" s="6">
        <f>_xlfn.STDEV.S('[1]Table 1 Sp'!G19:G21)</f>
        <v>0.92008218310080259</v>
      </c>
      <c r="K11" s="6">
        <f>E12-E11</f>
        <v>1.7966636746309383</v>
      </c>
      <c r="L11" s="6">
        <f>SQRT(F12*F12+F11*F11)</f>
        <v>0.73380276104121767</v>
      </c>
    </row>
    <row r="12" spans="1:12">
      <c r="A12" s="5"/>
      <c r="B12" s="5"/>
      <c r="C12" s="5" t="s">
        <v>54</v>
      </c>
      <c r="D12" s="5">
        <f>COUNT('[1]Table 2 Ol'!C24:C27)</f>
        <v>2</v>
      </c>
      <c r="E12" s="6">
        <f>AVERAGE('[1]Table 2 Ol'!C24:C27)</f>
        <v>-8.0651994659891599</v>
      </c>
      <c r="F12" s="14">
        <f>_xlfn.STDEV.S('[1]Table 2 Ol'!C24:C27)</f>
        <v>3.8893770561010878E-2</v>
      </c>
      <c r="G12" s="6">
        <f>AVERAGE('[1]Table 2 Ol'!E24:E27)</f>
        <v>-10.697416752635142</v>
      </c>
      <c r="H12" s="6">
        <f>_xlfn.STDEV.S('[1]Table 2 Ol'!E24:E27)</f>
        <v>0.31937896298696306</v>
      </c>
      <c r="I12" s="6">
        <f>AVERAGE('[1]Table 2 Ol'!G24:G27)</f>
        <v>-6.5035130303207787</v>
      </c>
      <c r="J12" s="6">
        <f>_xlfn.STDEV.S('[1]Table 2 Ol'!G24:G27)</f>
        <v>0.33960372367868863</v>
      </c>
      <c r="K12" s="6"/>
      <c r="L12" s="6"/>
    </row>
    <row r="13" spans="1:12">
      <c r="A13" s="5" t="s">
        <v>28</v>
      </c>
      <c r="B13" s="5" t="s">
        <v>29</v>
      </c>
      <c r="C13" s="5" t="s">
        <v>55</v>
      </c>
      <c r="D13" s="5">
        <f>COUNT('[1]Table 1 Sp'!H23)</f>
        <v>1</v>
      </c>
      <c r="E13" s="6">
        <f>AVERAGE('[1]Table 1 Sp'!C23)</f>
        <v>1.342227145744997</v>
      </c>
      <c r="F13" s="6">
        <f>'[1]Table 1 Sp'!D23</f>
        <v>0.53521853718457379</v>
      </c>
      <c r="G13" s="6">
        <f>AVERAGE('[1]Table 1 Sp'!E23)</f>
        <v>-3.9349185612482316</v>
      </c>
      <c r="H13" s="6">
        <f>'[1]Table 1 Sp'!F23</f>
        <v>1.1551666158030713</v>
      </c>
      <c r="I13" s="6">
        <f>AVERAGE('[1]Table 1 Sp'!G23)</f>
        <v>-4.6328766770356298</v>
      </c>
      <c r="J13" s="6">
        <f>'[1]Table 1 Sp'!H23</f>
        <v>1.1882206832513722</v>
      </c>
      <c r="K13" s="6">
        <f>E14-E13</f>
        <v>-7.2473896781505598</v>
      </c>
      <c r="L13" s="6">
        <f>SQRT(F14*F14+F13*F13)</f>
        <v>0.65095105778535334</v>
      </c>
    </row>
    <row r="14" spans="1:12">
      <c r="A14" s="5"/>
      <c r="B14" s="5"/>
      <c r="C14" s="5" t="s">
        <v>54</v>
      </c>
      <c r="D14" s="5">
        <f>COUNT('[1]Table 2 Ol'!C31:C33)</f>
        <v>3</v>
      </c>
      <c r="E14" s="6">
        <f>AVERAGE('[1]Table 2 Ol'!C31:C33)</f>
        <v>-5.905162532405563</v>
      </c>
      <c r="F14" s="6">
        <f>_xlfn.STDEV.S('[1]Table 2 Ol'!C31:C33)</f>
        <v>0.37051099455464931</v>
      </c>
      <c r="G14" s="6">
        <f>AVERAGE('[1]Table 2 Ol'!E31:E33)</f>
        <v>-8.0963946199219663</v>
      </c>
      <c r="H14" s="6">
        <f>_xlfn.STDEV.S('[1]Table 2 Ol'!E31:E33)</f>
        <v>9.7979306235837824E-2</v>
      </c>
      <c r="I14" s="6">
        <f>AVERAGE('[1]Table 2 Ol'!G31:G33)</f>
        <v>-5.0257101030710736</v>
      </c>
      <c r="J14" s="6">
        <f>_xlfn.STDEV.S('[1]Table 2 Ol'!G31:G33)</f>
        <v>0.27220656143530547</v>
      </c>
      <c r="K14" s="6"/>
      <c r="L14" s="6"/>
    </row>
    <row r="15" spans="1:12">
      <c r="A15" s="5"/>
      <c r="B15" s="5" t="s">
        <v>30</v>
      </c>
      <c r="C15" s="5" t="s">
        <v>56</v>
      </c>
      <c r="D15" s="5">
        <f>COUNT('[1]Table 1 Sp'!G24,'[1]Table 1 Sp'!G26,'[1]Table 1 Sp'!G28)</f>
        <v>3</v>
      </c>
      <c r="E15" s="6">
        <f>AVERAGE('[1]Table 1 Sp'!C24,'[1]Table 1 Sp'!C26,'[1]Table 1 Sp'!C28)</f>
        <v>-2.6081588332776908</v>
      </c>
      <c r="F15" s="6">
        <f>_xlfn.STDEV.S('[1]Table 1 Sp'!C24,'[1]Table 1 Sp'!C26,'[1]Table 1 Sp'!C28)</f>
        <v>1.0842479114532806</v>
      </c>
      <c r="G15" s="6">
        <f>AVERAGE('[1]Table 1 Sp'!E24,'[1]Table 1 Sp'!E26,'[1]Table 1 Sp'!E28)</f>
        <v>-7.3413310088067005</v>
      </c>
      <c r="H15" s="6">
        <f>_xlfn.STDEV.S('[1]Table 1 Sp'!E24,'[1]Table 1 Sp'!E26,'[1]Table 1 Sp'!E28)</f>
        <v>0.94771958759297381</v>
      </c>
      <c r="I15" s="6">
        <f>AVERAGE('[1]Table 1 Sp'!G24,'[1]Table 1 Sp'!G26,'[1]Table 1 Sp'!G28)</f>
        <v>-5.984155082168968</v>
      </c>
      <c r="J15" s="6">
        <f>_xlfn.STDEV.S('[1]Table 1 Sp'!G24,'[1]Table 1 Sp'!G26,'[1]Table 1 Sp'!G28)</f>
        <v>0.45663727466106502</v>
      </c>
      <c r="K15" s="6">
        <f>E17-E15</f>
        <v>7.5466295987621752</v>
      </c>
      <c r="L15" s="6">
        <f>SQRT(F17*F17+F15*F15)</f>
        <v>2.0338292176596142</v>
      </c>
    </row>
    <row r="16" spans="1:12">
      <c r="A16" s="5"/>
      <c r="B16" s="5"/>
      <c r="C16" s="5" t="s">
        <v>57</v>
      </c>
      <c r="D16" s="5">
        <f>COUNT('[1]Table 1 Sp'!G25,'[1]Table 1 Sp'!G27)</f>
        <v>2</v>
      </c>
      <c r="E16" s="6">
        <f>AVERAGE('[1]Table 1 Sp'!C25,'[1]Table 1 Sp'!C27)</f>
        <v>-4.7524135582318268</v>
      </c>
      <c r="F16" s="6">
        <f>_xlfn.STDEV.S('[1]Table 1 Sp'!C25,'[1]Table 1 Sp'!C27)</f>
        <v>0.56909871173426518</v>
      </c>
      <c r="G16" s="6">
        <f>AVERAGE('[1]Table 1 Sp'!E25,'[1]Table 1 Sp'!E27)</f>
        <v>-4.3878891799772042</v>
      </c>
      <c r="H16" s="6">
        <f>_xlfn.STDEV.S('[1]Table 1 Sp'!E25,'[1]Table 1 Sp'!E27)</f>
        <v>0.32228396904184575</v>
      </c>
      <c r="I16" s="6">
        <f>AVERAGE('[1]Table 1 Sp'!G25,'[1]Table 1 Sp'!G27)</f>
        <v>-1.9176341296966544</v>
      </c>
      <c r="J16" s="6">
        <f>_xlfn.STDEV.S('[1]Table 1 Sp'!G25,'[1]Table 1 Sp'!G27)</f>
        <v>2.4938425377654883E-2</v>
      </c>
      <c r="K16" s="6">
        <f>E17-E16</f>
        <v>9.6908843237163111</v>
      </c>
      <c r="L16" s="6">
        <f>SQRT(F17*F17+F16*F16)</f>
        <v>1.8123854713643888</v>
      </c>
    </row>
    <row r="17" spans="1:12">
      <c r="A17" s="5"/>
      <c r="B17" s="5"/>
      <c r="C17" s="5" t="s">
        <v>54</v>
      </c>
      <c r="D17" s="5">
        <f>COUNT('[1]Table 2 Ol'!C34:C38)</f>
        <v>5</v>
      </c>
      <c r="E17" s="6">
        <f>AVERAGE('[1]Table 2 Ol'!C34:C38)</f>
        <v>4.9384707654844844</v>
      </c>
      <c r="F17" s="6">
        <f>_xlfn.STDEV.S('[1]Table 2 Ol'!C34:C38)</f>
        <v>1.7207172205551722</v>
      </c>
      <c r="G17" s="6">
        <f>AVERAGE('[1]Table 2 Ol'!E34:E38)</f>
        <v>1.1412344400080641</v>
      </c>
      <c r="H17" s="6">
        <f>_xlfn.STDEV.S('[1]Table 2 Ol'!E34:E38)</f>
        <v>1.1994270473747191</v>
      </c>
      <c r="I17" s="6">
        <f>AVERAGE('[1]Table 2 Ol'!G34:G38)</f>
        <v>-1.4267703580438682</v>
      </c>
      <c r="J17" s="6">
        <f>_xlfn.STDEV.S('[1]Table 2 Ol'!G34:G38)</f>
        <v>0.34251822189790704</v>
      </c>
      <c r="K17" s="6"/>
      <c r="L17" s="6"/>
    </row>
    <row r="18" spans="1:12">
      <c r="A18" s="5"/>
      <c r="B18" s="5" t="s">
        <v>31</v>
      </c>
      <c r="C18" s="5" t="s">
        <v>55</v>
      </c>
      <c r="D18" s="5">
        <f>COUNT('[1]Table 1 Sp'!H29)</f>
        <v>1</v>
      </c>
      <c r="E18" s="6">
        <f>'[1]Table 1 Sp'!C29</f>
        <v>-6.7970199254553112</v>
      </c>
      <c r="F18" s="6">
        <f>'[1]Table 1 Sp'!D29</f>
        <v>0.39168959022483113</v>
      </c>
      <c r="G18" s="6">
        <f>'[1]Table 1 Sp'!E29</f>
        <v>-8.9745393111226228</v>
      </c>
      <c r="H18" s="6">
        <f>'[1]Table 1 Sp'!F29</f>
        <v>0.74375336251357282</v>
      </c>
      <c r="I18" s="6">
        <f>'[1]Table 1 Sp'!G29</f>
        <v>-5.4400889498858609</v>
      </c>
      <c r="J18" s="6">
        <f>'[1]Table 1 Sp'!H29</f>
        <v>0.77113814003634662</v>
      </c>
      <c r="K18" s="6">
        <f>E19-E18</f>
        <v>10.310984866230745</v>
      </c>
      <c r="L18" s="6">
        <f>SQRT(F19*F19+F18*F18)</f>
        <v>1.7573524383236261</v>
      </c>
    </row>
    <row r="19" spans="1:12">
      <c r="A19" s="5"/>
      <c r="B19" s="5"/>
      <c r="C19" s="5" t="s">
        <v>54</v>
      </c>
      <c r="D19" s="5">
        <f>COUNT('[1]Table 2 Ol'!C39:C41)</f>
        <v>3</v>
      </c>
      <c r="E19" s="6">
        <f>AVERAGE('[1]Table 2 Ol'!C39:C41)</f>
        <v>3.5139649407754336</v>
      </c>
      <c r="F19" s="6">
        <f>_xlfn.STDEV.S('[1]Table 2 Ol'!C39:C41)</f>
        <v>1.7131453112306316</v>
      </c>
      <c r="G19" s="6">
        <f>AVERAGE('[1]Table 2 Ol'!E39:E41)</f>
        <v>-3.3828198376499738</v>
      </c>
      <c r="H19" s="6">
        <f>_xlfn.STDEV.S('[1]Table 2 Ol'!E39:E41)</f>
        <v>0.98674791366850767</v>
      </c>
      <c r="I19" s="6">
        <f>AVERAGE('[1]Table 2 Ol'!G39:G41)</f>
        <v>-5.2100816068531994</v>
      </c>
      <c r="J19" s="6">
        <f>_xlfn.STDEV.S('[1]Table 2 Ol'!G39:G41)</f>
        <v>0.11801330211284665</v>
      </c>
      <c r="K19" s="6"/>
      <c r="L19" s="6"/>
    </row>
    <row r="20" spans="1:12">
      <c r="A20" s="5" t="s">
        <v>34</v>
      </c>
      <c r="B20" s="5" t="s">
        <v>35</v>
      </c>
      <c r="C20" s="5" t="s">
        <v>53</v>
      </c>
      <c r="D20" s="5">
        <f>COUNT('[1]Table 1 Sp'!G35:G36)</f>
        <v>2</v>
      </c>
      <c r="E20" s="6">
        <f>AVERAGE('[1]Table 1 Sp'!C35:C36)</f>
        <v>-7.0372287076975812</v>
      </c>
      <c r="F20" s="6">
        <f>_xlfn.STDEV.S('[1]Table 1 Sp'!C35:C36)</f>
        <v>0.6471180626872941</v>
      </c>
      <c r="G20" s="6">
        <f>AVERAGE('[1]Table 1 Sp'!E35:E36)</f>
        <v>-8.6731629434680446</v>
      </c>
      <c r="H20" s="6">
        <f>_xlfn.STDEV.S('[1]Table 1 Sp'!E35:E36)</f>
        <v>0.50452800941430909</v>
      </c>
      <c r="I20" s="6">
        <f>AVERAGE('[1]Table 1 Sp'!G35:G36)</f>
        <v>-5.0138040154653023</v>
      </c>
      <c r="J20" s="6">
        <f>_xlfn.STDEV.S('[1]Table 1 Sp'!G35:G36)</f>
        <v>0.16802661681691569</v>
      </c>
      <c r="K20" s="6">
        <f>E21-E20</f>
        <v>1.9970038290101959</v>
      </c>
      <c r="L20" s="6">
        <f>SQRT(F21*F21+F20*F20)</f>
        <v>0.94027540361425477</v>
      </c>
    </row>
    <row r="21" spans="1:12">
      <c r="A21" s="5"/>
      <c r="B21" s="5"/>
      <c r="C21" s="5" t="s">
        <v>54</v>
      </c>
      <c r="D21" s="5">
        <f>COUNT('[1]Table 2 Ol'!C43:C45)</f>
        <v>3</v>
      </c>
      <c r="E21" s="6">
        <f>AVERAGE('[1]Table 2 Ol'!C43:C45)</f>
        <v>-5.0402248786873853</v>
      </c>
      <c r="F21" s="6">
        <f>_xlfn.STDEV.S('[1]Table 2 Ol'!C43:C45)</f>
        <v>0.68217010165045566</v>
      </c>
      <c r="G21" s="6">
        <f>AVERAGE('[1]Table 2 Ol'!E43:E45)</f>
        <v>-6.7760468375640448</v>
      </c>
      <c r="H21" s="6">
        <f>_xlfn.STDEV.S('[1]Table 2 Ol'!E43:E45)</f>
        <v>0.38637068619392911</v>
      </c>
      <c r="I21" s="6">
        <f>AVERAGE('[1]Table 2 Ol'!G43:G45)</f>
        <v>-4.155129900646604</v>
      </c>
      <c r="J21" s="6">
        <f>_xlfn.STDEV.S('[1]Table 2 Ol'!G43:G45)</f>
        <v>0.40533622680580472</v>
      </c>
      <c r="K21" s="6"/>
      <c r="L21" s="6"/>
    </row>
    <row r="22" spans="1:12">
      <c r="A22" s="5"/>
      <c r="B22" s="5" t="s">
        <v>36</v>
      </c>
      <c r="C22" s="5" t="s">
        <v>55</v>
      </c>
      <c r="D22" s="5">
        <f>COUNT('[1]Table 1 Sp'!H37)</f>
        <v>1</v>
      </c>
      <c r="E22" s="6">
        <f>AVERAGE('[1]Table 1 Sp'!C37)</f>
        <v>-9.2833515198278764</v>
      </c>
      <c r="F22" s="6">
        <f>'[1]Table 1 Sp'!D37</f>
        <v>0.62047740818982811</v>
      </c>
      <c r="G22" s="6">
        <f>AVERAGE('[1]Table 1 Sp'!E37)</f>
        <v>-11.374541150074101</v>
      </c>
      <c r="H22" s="6">
        <f>'[1]Table 1 Sp'!F37</f>
        <v>0.69983368603763751</v>
      </c>
      <c r="I22" s="6">
        <f>AVERAGE('[1]Table 1 Sp'!G37)</f>
        <v>-6.5471983597636054</v>
      </c>
      <c r="J22" s="6">
        <f>'[1]Table 1 Sp'!H37</f>
        <v>0.77062901762042879</v>
      </c>
      <c r="K22" s="6">
        <f>E23-E22</f>
        <v>3.164985110829158</v>
      </c>
      <c r="L22" s="6">
        <f>SQRT(F23*F23+F22*F22)</f>
        <v>0.86920388815076244</v>
      </c>
    </row>
    <row r="23" spans="1:12">
      <c r="A23" s="5"/>
      <c r="B23" s="5"/>
      <c r="C23" s="5" t="s">
        <v>54</v>
      </c>
      <c r="D23" s="5">
        <f>COUNT('[1]Table 2 Ol'!C46:C48)</f>
        <v>3</v>
      </c>
      <c r="E23" s="6">
        <f>AVERAGE('[1]Table 2 Ol'!C46:C48)</f>
        <v>-6.1183664089987184</v>
      </c>
      <c r="F23" s="6">
        <f>_xlfn.STDEV.S('[1]Table 2 Ol'!C46:C48)</f>
        <v>0.608706156616176</v>
      </c>
      <c r="G23" s="6">
        <f>AVERAGE('[1]Table 2 Ol'!E46:E48)</f>
        <v>-9.4011800851550724</v>
      </c>
      <c r="H23" s="6">
        <f>_xlfn.STDEV.S('[1]Table 2 Ol'!E46:E48)</f>
        <v>0.17038406384331109</v>
      </c>
      <c r="I23" s="6">
        <f>AVERAGE('[1]Table 2 Ol'!G46:G48)</f>
        <v>-6.2196295524757401</v>
      </c>
      <c r="J23" s="6">
        <f>_xlfn.STDEV.S('[1]Table 2 Ol'!G46:G48)</f>
        <v>0.1461639328034631</v>
      </c>
      <c r="K23" s="6"/>
      <c r="L23" s="6"/>
    </row>
    <row r="24" spans="1:12">
      <c r="A24" s="5"/>
      <c r="B24" s="5" t="s">
        <v>37</v>
      </c>
      <c r="C24" s="5" t="s">
        <v>55</v>
      </c>
      <c r="D24" s="5">
        <f>COUNT('[1]Table 1 Sp'!H38)</f>
        <v>1</v>
      </c>
      <c r="E24" s="6">
        <f>'[1]Table 1 Sp'!C38</f>
        <v>-9.0659001397403767</v>
      </c>
      <c r="F24" s="6">
        <f>'[1]Table 1 Sp'!D38</f>
        <v>0.50724919849778771</v>
      </c>
      <c r="G24" s="6">
        <f>'[1]Table 1 Sp'!E38</f>
        <v>-9.2777106590344243</v>
      </c>
      <c r="H24" s="6">
        <f>'[1]Table 1 Sp'!F38</f>
        <v>0.65130776442613214</v>
      </c>
      <c r="I24" s="6">
        <f>'[1]Table 1 Sp'!G38</f>
        <v>-4.5634425863694279</v>
      </c>
      <c r="J24" s="6">
        <f>'[1]Table 1 Sp'!H38</f>
        <v>0.70269210685278916</v>
      </c>
      <c r="K24" s="6">
        <f>E25-E24</f>
        <v>6.6802640815846104</v>
      </c>
      <c r="L24" s="6">
        <f>SQRT(F25*F25+F24*F24)</f>
        <v>0.59978385108598553</v>
      </c>
    </row>
    <row r="25" spans="1:12">
      <c r="A25" s="5"/>
      <c r="B25" s="5"/>
      <c r="C25" s="5" t="s">
        <v>54</v>
      </c>
      <c r="D25" s="5">
        <f>COUNT('[1]Table 2 Ol'!C49:C51)</f>
        <v>3</v>
      </c>
      <c r="E25" s="6">
        <f>AVERAGE('[1]Table 2 Ol'!C49:C51)</f>
        <v>-2.3856360581557658</v>
      </c>
      <c r="F25" s="6">
        <f>_xlfn.STDEV.S('[1]Table 2 Ol'!C49:C51)</f>
        <v>0.32006080460888631</v>
      </c>
      <c r="G25" s="6">
        <f>AVERAGE('[1]Table 2 Ol'!E49:E51)</f>
        <v>-5.6786346455353467</v>
      </c>
      <c r="H25" s="6">
        <f>_xlfn.STDEV.S('[1]Table 2 Ol'!E49:E51)</f>
        <v>0.2933518633895203</v>
      </c>
      <c r="I25" s="6">
        <f>AVERAGE('[1]Table 2 Ol'!G49:G51)</f>
        <v>-4.4381038952943479</v>
      </c>
      <c r="J25" s="6">
        <f>_xlfn.STDEV.S('[1]Table 2 Ol'!G49:G51)</f>
        <v>0.21045371281671307</v>
      </c>
      <c r="K25" s="6"/>
      <c r="L25" s="6"/>
    </row>
    <row r="26" spans="1:12">
      <c r="A26" s="5" t="s">
        <v>41</v>
      </c>
      <c r="B26" s="5" t="s">
        <v>42</v>
      </c>
      <c r="C26" s="5" t="s">
        <v>53</v>
      </c>
      <c r="D26" s="5">
        <f>COUNT('[1]Table 1 Sp'!G44:G46)</f>
        <v>3</v>
      </c>
      <c r="E26" s="6">
        <f>AVERAGE('[1]Table 1 Sp'!C44:C46)</f>
        <v>-4.3069045321871027</v>
      </c>
      <c r="F26" s="6">
        <f>_xlfn.STDEV.S('[1]Table 1 Sp'!C44:C46)</f>
        <v>1.0452607882565121</v>
      </c>
      <c r="G26" s="6">
        <f>AVERAGE('[1]Table 1 Sp'!E44:E46)</f>
        <v>-6.7643083945877969</v>
      </c>
      <c r="H26" s="6">
        <f>_xlfn.STDEV.S('[1]Table 1 Sp'!E44:E46)</f>
        <v>1.2757223388804926</v>
      </c>
      <c r="I26" s="6">
        <f>AVERAGE('[1]Table 1 Sp'!G44:G46)</f>
        <v>-4.5273847045171705</v>
      </c>
      <c r="J26" s="6">
        <f>_xlfn.STDEV.S('[1]Table 1 Sp'!G44:G46)</f>
        <v>0.74848197306663034</v>
      </c>
      <c r="K26" s="6">
        <f>E27-E26</f>
        <v>-0.70173624943095891</v>
      </c>
      <c r="L26" s="6">
        <f>SQRT(F27*F27+F26*F26)</f>
        <v>1.0472353884695105</v>
      </c>
    </row>
    <row r="27" spans="1:12">
      <c r="A27" s="5"/>
      <c r="B27" s="5"/>
      <c r="C27" s="5" t="s">
        <v>54</v>
      </c>
      <c r="D27" s="5">
        <f>COUNT('[1]Table 2 Ol'!C53:C57)</f>
        <v>2</v>
      </c>
      <c r="E27" s="6">
        <f>AVERAGE('[1]Table 2 Ol'!C53:C57)</f>
        <v>-5.0086407816180616</v>
      </c>
      <c r="F27" s="6">
        <f>_xlfn.STDEV.S('[1]Table 2 Ol'!C53:C57)</f>
        <v>6.4279416583081478E-2</v>
      </c>
      <c r="G27" s="6">
        <f>AVERAGE('[1]Table 2 Ol'!E53:E57)</f>
        <v>-7.1218647299006461</v>
      </c>
      <c r="H27" s="6">
        <f>_xlfn.STDEV.S('[1]Table 2 Ol'!E53:E57)</f>
        <v>7.6166373262376288E-3</v>
      </c>
      <c r="I27" s="6">
        <f>AVERAGE('[1]Table 2 Ol'!G53:G57)</f>
        <v>-4.5173715234592535</v>
      </c>
      <c r="J27" s="14">
        <f>_xlfn.STDEV.S('[1]Table 2 Ol'!G53:G57)</f>
        <v>4.1041933949439821E-2</v>
      </c>
      <c r="K27" s="14"/>
      <c r="L27" s="14"/>
    </row>
    <row r="28" spans="1:12">
      <c r="A28" s="5"/>
      <c r="B28" s="5" t="s">
        <v>43</v>
      </c>
      <c r="C28" s="5" t="s">
        <v>55</v>
      </c>
      <c r="D28" s="5">
        <f>COUNT('[1]Table 1 Sp'!H47)</f>
        <v>1</v>
      </c>
      <c r="E28" s="6">
        <f>'[1]Table 1 Sp'!C47</f>
        <v>-9.7117045367261117</v>
      </c>
      <c r="F28" s="6">
        <f>'[1]Table 1 Sp'!D47</f>
        <v>0.38368954311757869</v>
      </c>
      <c r="G28" s="6">
        <f>'[1]Table 1 Sp'!E47</f>
        <v>-9.938116555371705</v>
      </c>
      <c r="H28" s="6">
        <f>'[1]Table 1 Sp'!F47</f>
        <v>0.75557175950173616</v>
      </c>
      <c r="I28" s="6">
        <f>'[1]Table 1 Sp'!G47</f>
        <v>-4.8880301962741264</v>
      </c>
      <c r="J28" s="6">
        <f>'[1]Table 1 Sp'!H47</f>
        <v>0.78147062677182444</v>
      </c>
      <c r="K28" s="6">
        <f>E29-E28</f>
        <v>7.0561292200426209</v>
      </c>
      <c r="L28" s="6">
        <f>SQRT(F29*F29+F28*F28)</f>
        <v>0.49196515536775665</v>
      </c>
    </row>
    <row r="29" spans="1:12">
      <c r="A29" s="5"/>
      <c r="B29" s="5"/>
      <c r="C29" s="5" t="s">
        <v>54</v>
      </c>
      <c r="D29" s="5">
        <f>COUNT('[1]Table 2 Ol'!C58:C60)</f>
        <v>3</v>
      </c>
      <c r="E29" s="6">
        <f>AVERAGE('[1]Table 2 Ol'!C58:C60)</f>
        <v>-2.6555753166834903</v>
      </c>
      <c r="F29" s="6">
        <f>_xlfn.STDEV.S('[1]Table 2 Ol'!C58:C60)</f>
        <v>0.30791565175912161</v>
      </c>
      <c r="G29" s="6">
        <f>AVERAGE('[1]Table 2 Ol'!E58:E60)</f>
        <v>-6.8662305245650055</v>
      </c>
      <c r="H29" s="6">
        <f>_xlfn.STDEV.S('[1]Table 2 Ol'!E58:E60)</f>
        <v>0.11268279455626991</v>
      </c>
      <c r="I29" s="6">
        <f>AVERAGE('[1]Table 2 Ol'!G58:G60)</f>
        <v>-5.4853313598895896</v>
      </c>
      <c r="J29" s="6">
        <f>_xlfn.STDEV.S('[1]Table 2 Ol'!G58:G60)</f>
        <v>0.26713200997477199</v>
      </c>
      <c r="K29" s="6"/>
      <c r="L29" s="6"/>
    </row>
    <row r="30" spans="1:12">
      <c r="A30" s="5"/>
      <c r="B30" s="5" t="s">
        <v>44</v>
      </c>
      <c r="C30" s="5" t="s">
        <v>55</v>
      </c>
      <c r="D30" s="5">
        <f>COUNT('[1]Table 1 Sp'!H48)</f>
        <v>1</v>
      </c>
      <c r="E30" s="6">
        <f>'[1]Table 1 Sp'!C48</f>
        <v>-1.3044474202169432</v>
      </c>
      <c r="F30" s="6">
        <f>'[1]Table 1 Sp'!D48</f>
        <v>0.60149126531226083</v>
      </c>
      <c r="G30" s="6">
        <f>'[1]Table 1 Sp'!E48</f>
        <v>-5.3849332777189236</v>
      </c>
      <c r="H30" s="6">
        <f>'[1]Table 1 Sp'!F48</f>
        <v>0.89913139934575081</v>
      </c>
      <c r="I30" s="6">
        <f>'[1]Table 1 Sp'!G48</f>
        <v>-4.7066206192061131</v>
      </c>
      <c r="J30" s="6">
        <f>'[1]Table 1 Sp'!H48</f>
        <v>0.95197991596095233</v>
      </c>
      <c r="K30" s="6" t="s">
        <v>49</v>
      </c>
      <c r="L30" s="6" t="s">
        <v>49</v>
      </c>
    </row>
    <row r="31" spans="1:12" ht="15" thickBot="1">
      <c r="A31" s="15"/>
      <c r="B31" s="15"/>
      <c r="C31" s="15" t="s">
        <v>54</v>
      </c>
      <c r="D31" s="15">
        <v>0</v>
      </c>
      <c r="E31" s="15" t="s">
        <v>49</v>
      </c>
      <c r="F31" s="15" t="s">
        <v>49</v>
      </c>
      <c r="G31" s="15" t="s">
        <v>49</v>
      </c>
      <c r="H31" s="15" t="s">
        <v>49</v>
      </c>
      <c r="I31" s="15" t="s">
        <v>49</v>
      </c>
      <c r="J31" s="15" t="s">
        <v>49</v>
      </c>
      <c r="K31" s="15"/>
      <c r="L31" s="15"/>
    </row>
  </sheetData>
  <mergeCells count="5">
    <mergeCell ref="A2:A3"/>
    <mergeCell ref="B2:B3"/>
    <mergeCell ref="C2:C3"/>
    <mergeCell ref="D2:D3"/>
    <mergeCell ref="E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EB47A-B0F1-4CE4-B7B0-F2F61CE19410}">
  <dimension ref="A1:M17"/>
  <sheetViews>
    <sheetView tabSelected="1" workbookViewId="0">
      <selection activeCell="O9" sqref="O9"/>
    </sheetView>
  </sheetViews>
  <sheetFormatPr baseColWidth="10" defaultRowHeight="14.4"/>
  <sheetData>
    <row r="1" spans="1:13" ht="15" thickBot="1"/>
    <row r="2" spans="1:13">
      <c r="A2" s="39" t="s">
        <v>1</v>
      </c>
      <c r="B2" s="40" t="s">
        <v>53</v>
      </c>
      <c r="C2" s="39"/>
      <c r="D2" s="39"/>
      <c r="E2" s="39"/>
      <c r="F2" s="41"/>
      <c r="G2" s="40" t="s">
        <v>54</v>
      </c>
      <c r="H2" s="39"/>
      <c r="I2" s="39"/>
      <c r="J2" s="39"/>
      <c r="K2" s="41"/>
      <c r="L2" s="39" t="s">
        <v>58</v>
      </c>
      <c r="M2" s="42" t="s">
        <v>3</v>
      </c>
    </row>
    <row r="3" spans="1:13" ht="16.2" thickBot="1">
      <c r="A3" s="32"/>
      <c r="B3" s="20" t="s">
        <v>51</v>
      </c>
      <c r="C3" s="21" t="s">
        <v>59</v>
      </c>
      <c r="D3" s="4" t="s">
        <v>3</v>
      </c>
      <c r="E3" s="21" t="s">
        <v>60</v>
      </c>
      <c r="F3" s="22" t="s">
        <v>3</v>
      </c>
      <c r="G3" s="20" t="s">
        <v>51</v>
      </c>
      <c r="H3" s="21" t="s">
        <v>59</v>
      </c>
      <c r="I3" s="4" t="s">
        <v>3</v>
      </c>
      <c r="J3" s="21" t="s">
        <v>60</v>
      </c>
      <c r="K3" s="22" t="s">
        <v>3</v>
      </c>
      <c r="L3" s="32"/>
      <c r="M3" s="43"/>
    </row>
    <row r="4" spans="1:13" ht="15" thickTop="1">
      <c r="A4" s="44"/>
      <c r="B4" s="48"/>
      <c r="C4" s="44"/>
      <c r="D4" s="49"/>
      <c r="E4" s="44"/>
      <c r="F4" s="50"/>
      <c r="G4" s="48"/>
      <c r="H4" s="44"/>
      <c r="I4" s="49"/>
      <c r="J4" s="44"/>
      <c r="K4" s="50"/>
      <c r="L4" s="44"/>
      <c r="M4" s="49"/>
    </row>
    <row r="5" spans="1:13">
      <c r="A5" s="5" t="s">
        <v>29</v>
      </c>
      <c r="B5" s="23">
        <v>1</v>
      </c>
      <c r="C5" s="14">
        <v>68.932000000000002</v>
      </c>
      <c r="D5" s="14">
        <v>0.33200000000000002</v>
      </c>
      <c r="E5" s="14">
        <v>0.81789999999999996</v>
      </c>
      <c r="F5" s="24">
        <v>1.46E-2</v>
      </c>
      <c r="G5" s="25">
        <v>3</v>
      </c>
      <c r="H5" s="14">
        <v>3.7600000000000001E-2</v>
      </c>
      <c r="I5" s="14">
        <v>5.1436800000000003E-3</v>
      </c>
      <c r="J5" s="14">
        <v>0.18710000000000002</v>
      </c>
      <c r="K5" s="24">
        <v>2.92E-2</v>
      </c>
      <c r="L5" s="26">
        <v>1091.5733455190907</v>
      </c>
      <c r="M5" s="26">
        <v>23.653795583071965</v>
      </c>
    </row>
    <row r="6" spans="1:13">
      <c r="A6" s="5" t="s">
        <v>47</v>
      </c>
      <c r="B6" s="23">
        <v>3</v>
      </c>
      <c r="C6" s="14">
        <v>66.734366666666673</v>
      </c>
      <c r="D6" s="14">
        <v>0.33200000000000002</v>
      </c>
      <c r="E6" s="14">
        <v>2.3764333333333334</v>
      </c>
      <c r="F6" s="24">
        <v>1.46E-2</v>
      </c>
      <c r="G6" s="25">
        <v>10</v>
      </c>
      <c r="H6" s="14">
        <v>6.769E-2</v>
      </c>
      <c r="I6" s="14">
        <v>9.2599919999999999E-3</v>
      </c>
      <c r="J6" s="14">
        <v>0.14984</v>
      </c>
      <c r="K6" s="24">
        <v>1.46E-2</v>
      </c>
      <c r="L6" s="26">
        <v>1198.1491221964916</v>
      </c>
      <c r="M6" s="26">
        <v>27.523811904937602</v>
      </c>
    </row>
    <row r="7" spans="1:13">
      <c r="A7" s="5" t="s">
        <v>23</v>
      </c>
      <c r="B7" s="23">
        <v>8</v>
      </c>
      <c r="C7" s="14">
        <v>68.211874999999992</v>
      </c>
      <c r="D7" s="14">
        <v>0.33200000000000002</v>
      </c>
      <c r="E7" s="14">
        <v>1.3151625</v>
      </c>
      <c r="F7" s="24">
        <v>1.46E-2</v>
      </c>
      <c r="G7" s="25">
        <v>3</v>
      </c>
      <c r="H7" s="14">
        <v>9.1066666666666671E-2</v>
      </c>
      <c r="I7" s="14">
        <v>1.2457920000000001E-2</v>
      </c>
      <c r="J7" s="14">
        <v>0.12013333333333333</v>
      </c>
      <c r="K7" s="24">
        <v>1.46E-2</v>
      </c>
      <c r="L7" s="26">
        <v>1257.5624866543503</v>
      </c>
      <c r="M7" s="26">
        <v>29.769034326029615</v>
      </c>
    </row>
    <row r="8" spans="1:13">
      <c r="A8" s="5" t="s">
        <v>26</v>
      </c>
      <c r="B8" s="23">
        <v>1</v>
      </c>
      <c r="C8" s="14">
        <v>69.9315</v>
      </c>
      <c r="D8" s="14">
        <v>0.33200000000000002</v>
      </c>
      <c r="E8" s="14">
        <v>1.5616000000000001</v>
      </c>
      <c r="F8" s="24">
        <v>1.46E-2</v>
      </c>
      <c r="G8" s="25">
        <v>4</v>
      </c>
      <c r="H8" s="14">
        <v>0.14529999999999998</v>
      </c>
      <c r="I8" s="14">
        <v>1.9877039999999999E-2</v>
      </c>
      <c r="J8" s="14">
        <v>0.144175</v>
      </c>
      <c r="K8" s="24">
        <v>1.46E-2</v>
      </c>
      <c r="L8" s="26">
        <v>1355.6385470947225</v>
      </c>
      <c r="M8" s="26">
        <v>33.678021703247943</v>
      </c>
    </row>
    <row r="9" spans="1:13">
      <c r="A9" s="5" t="s">
        <v>42</v>
      </c>
      <c r="B9" s="23">
        <v>3</v>
      </c>
      <c r="C9" s="14">
        <v>69.270933333333332</v>
      </c>
      <c r="D9" s="14">
        <v>0.33200000000000002</v>
      </c>
      <c r="E9" s="14">
        <v>1.2228999999999999</v>
      </c>
      <c r="F9" s="24">
        <v>1.46E-2</v>
      </c>
      <c r="G9" s="25">
        <v>5</v>
      </c>
      <c r="H9" s="14">
        <v>0.15870000000000001</v>
      </c>
      <c r="I9" s="14">
        <v>2.1710160000000003E-2</v>
      </c>
      <c r="J9" s="14">
        <v>0.27095999999999998</v>
      </c>
      <c r="K9" s="24">
        <v>2.92E-2</v>
      </c>
      <c r="L9" s="26">
        <v>1380.6094611836572</v>
      </c>
      <c r="M9" s="26">
        <v>34.729743160118922</v>
      </c>
    </row>
    <row r="10" spans="1:13">
      <c r="A10" s="5" t="s">
        <v>30</v>
      </c>
      <c r="B10" s="23">
        <v>1</v>
      </c>
      <c r="C10" s="14">
        <v>61.464599999999997</v>
      </c>
      <c r="D10" s="14">
        <v>0.33200000000000002</v>
      </c>
      <c r="E10" s="14">
        <v>10.618</v>
      </c>
      <c r="F10" s="24">
        <v>1.46E-2</v>
      </c>
      <c r="G10" s="25">
        <v>5</v>
      </c>
      <c r="H10" s="14">
        <v>0.18315999999999999</v>
      </c>
      <c r="I10" s="14">
        <v>2.5056287999999996E-2</v>
      </c>
      <c r="J10" s="14">
        <v>0.20955999999999997</v>
      </c>
      <c r="K10" s="24">
        <v>2.92E-2</v>
      </c>
      <c r="L10" s="26">
        <v>1407.468601187793</v>
      </c>
      <c r="M10" s="26">
        <v>35.973326104100565</v>
      </c>
    </row>
    <row r="11" spans="1:13">
      <c r="A11" s="5" t="s">
        <v>43</v>
      </c>
      <c r="B11" s="23">
        <v>1</v>
      </c>
      <c r="C11" s="14">
        <v>70.423100000000005</v>
      </c>
      <c r="D11" s="14">
        <v>0.33200000000000002</v>
      </c>
      <c r="E11" s="14">
        <v>0.79979999999999996</v>
      </c>
      <c r="F11" s="24">
        <v>1.46E-2</v>
      </c>
      <c r="G11" s="25">
        <v>3</v>
      </c>
      <c r="H11" s="14">
        <v>0.19826666666666667</v>
      </c>
      <c r="I11" s="14">
        <v>2.7122880000000002E-2</v>
      </c>
      <c r="J11" s="14">
        <v>0.29166666666666669</v>
      </c>
      <c r="K11" s="24">
        <v>0.438</v>
      </c>
      <c r="L11" s="26">
        <v>1434.7755243824902</v>
      </c>
      <c r="M11" s="26">
        <v>37.021643853858997</v>
      </c>
    </row>
    <row r="12" spans="1:13">
      <c r="A12" s="5" t="s">
        <v>44</v>
      </c>
      <c r="B12" s="23">
        <v>1</v>
      </c>
      <c r="C12" s="14">
        <v>69.550399999999996</v>
      </c>
      <c r="D12" s="14">
        <v>0.33200000000000002</v>
      </c>
      <c r="E12" s="14">
        <v>1.1503000000000001</v>
      </c>
      <c r="F12" s="24">
        <v>1.46E-2</v>
      </c>
      <c r="G12" s="25">
        <v>3</v>
      </c>
      <c r="H12" s="14">
        <v>0.22293333333333334</v>
      </c>
      <c r="I12" s="14">
        <v>3.0497280000000002E-2</v>
      </c>
      <c r="J12" s="14">
        <v>9.2533333333333342E-2</v>
      </c>
      <c r="K12" s="24">
        <v>1.46E-2</v>
      </c>
      <c r="L12" s="26">
        <v>1467.6690840080839</v>
      </c>
      <c r="M12" s="26">
        <v>38.477660884638013</v>
      </c>
    </row>
    <row r="13" spans="1:13">
      <c r="A13" s="5" t="s">
        <v>35</v>
      </c>
      <c r="B13" s="23">
        <v>2</v>
      </c>
      <c r="C13" s="14">
        <v>69.782499999999999</v>
      </c>
      <c r="D13" s="14">
        <v>0.33200000000000002</v>
      </c>
      <c r="E13" s="14">
        <v>0.43220000000000003</v>
      </c>
      <c r="F13" s="24">
        <v>1.46E-2</v>
      </c>
      <c r="G13" s="25">
        <v>3</v>
      </c>
      <c r="H13" s="14">
        <v>0.24436666666666665</v>
      </c>
      <c r="I13" s="14">
        <v>3.3429359999999991E-2</v>
      </c>
      <c r="J13" s="14">
        <v>7.0400000000000004E-2</v>
      </c>
      <c r="K13" s="24">
        <v>1.46E-2</v>
      </c>
      <c r="L13" s="26">
        <v>1495.6342541397507</v>
      </c>
      <c r="M13" s="26">
        <v>39.719381892041149</v>
      </c>
    </row>
    <row r="14" spans="1:13">
      <c r="A14" s="5" t="s">
        <v>36</v>
      </c>
      <c r="B14" s="23">
        <v>1</v>
      </c>
      <c r="C14" s="14">
        <v>70.754099999999994</v>
      </c>
      <c r="D14" s="14">
        <v>0.33200000000000002</v>
      </c>
      <c r="E14" s="14">
        <v>0.6583</v>
      </c>
      <c r="F14" s="24">
        <v>1.46E-2</v>
      </c>
      <c r="G14" s="25">
        <v>3</v>
      </c>
      <c r="H14" s="14">
        <v>0.27940000000000004</v>
      </c>
      <c r="I14" s="14">
        <v>3.822192E-2</v>
      </c>
      <c r="J14" s="14">
        <v>8.5466666666666677E-2</v>
      </c>
      <c r="K14" s="24">
        <v>1.46E-2</v>
      </c>
      <c r="L14" s="26">
        <v>1528.8691275405356</v>
      </c>
      <c r="M14" s="26">
        <v>41.207163394383031</v>
      </c>
    </row>
    <row r="15" spans="1:13">
      <c r="A15" s="5" t="s">
        <v>37</v>
      </c>
      <c r="B15" s="23">
        <v>1</v>
      </c>
      <c r="C15" s="14">
        <v>70.143799999999999</v>
      </c>
      <c r="D15" s="14">
        <v>0.33200000000000002</v>
      </c>
      <c r="E15" s="14">
        <v>0.98899999999999999</v>
      </c>
      <c r="F15" s="24">
        <v>1.46E-2</v>
      </c>
      <c r="G15" s="25">
        <v>3</v>
      </c>
      <c r="H15" s="14">
        <v>0.27949999999999997</v>
      </c>
      <c r="I15" s="14">
        <v>3.8235599999999995E-2</v>
      </c>
      <c r="J15" s="14">
        <v>0.1424</v>
      </c>
      <c r="K15" s="24">
        <v>1.46E-2</v>
      </c>
      <c r="L15" s="26">
        <v>1529.7700335146778</v>
      </c>
      <c r="M15" s="26">
        <v>41.260330819858943</v>
      </c>
    </row>
    <row r="16" spans="1:13">
      <c r="A16" s="5" t="s">
        <v>31</v>
      </c>
      <c r="B16" s="23">
        <v>1</v>
      </c>
      <c r="C16" s="14">
        <v>70.746799999999993</v>
      </c>
      <c r="D16" s="14">
        <v>0.33200000000000002</v>
      </c>
      <c r="E16" s="14">
        <v>0.69699999999999995</v>
      </c>
      <c r="F16" s="24">
        <v>1.46E-2</v>
      </c>
      <c r="G16" s="25">
        <v>3</v>
      </c>
      <c r="H16" s="14">
        <v>0.33159999999999995</v>
      </c>
      <c r="I16" s="14">
        <v>4.5362879999999987E-2</v>
      </c>
      <c r="J16" s="14">
        <v>0.16519999999999999</v>
      </c>
      <c r="K16" s="24">
        <v>1.46E-2</v>
      </c>
      <c r="L16" s="26">
        <v>1579.9950586124071</v>
      </c>
      <c r="M16" s="26">
        <v>43.578902411140128</v>
      </c>
    </row>
    <row r="17" spans="1:13" ht="15" thickBot="1">
      <c r="A17" s="15" t="s">
        <v>27</v>
      </c>
      <c r="B17" s="27">
        <v>3</v>
      </c>
      <c r="C17" s="16">
        <v>70.358900000000006</v>
      </c>
      <c r="D17" s="16">
        <v>0.33200000000000002</v>
      </c>
      <c r="E17" s="16">
        <v>0.52959999999999996</v>
      </c>
      <c r="F17" s="28">
        <v>1.46E-2</v>
      </c>
      <c r="G17" s="29">
        <v>6</v>
      </c>
      <c r="H17" s="16">
        <v>0.39328333333333326</v>
      </c>
      <c r="I17" s="16">
        <v>5.3801159999999994E-2</v>
      </c>
      <c r="J17" s="16">
        <v>8.7566666666666668E-2</v>
      </c>
      <c r="K17" s="28">
        <v>1.46E-2</v>
      </c>
      <c r="L17" s="30">
        <v>1636.8149063820056</v>
      </c>
      <c r="M17" s="30">
        <v>46.300907564385092</v>
      </c>
    </row>
  </sheetData>
  <mergeCells count="5">
    <mergeCell ref="A2:A3"/>
    <mergeCell ref="B2:F2"/>
    <mergeCell ref="G2:K2"/>
    <mergeCell ref="L2:L3"/>
    <mergeCell ref="M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Schnuriger</dc:creator>
  <cp:lastModifiedBy>Nicolas Schnuriger</cp:lastModifiedBy>
  <dcterms:created xsi:type="dcterms:W3CDTF">2021-10-14T08:52:32Z</dcterms:created>
  <dcterms:modified xsi:type="dcterms:W3CDTF">2021-10-14T13:17:32Z</dcterms:modified>
</cp:coreProperties>
</file>